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2300"/>
  </bookViews>
  <sheets>
    <sheet name="List 1" sheetId="1" r:id="rId1"/>
  </sheets>
  <calcPr calcId="162913"/>
</workbook>
</file>

<file path=xl/calcChain.xml><?xml version="1.0" encoding="utf-8"?>
<calcChain xmlns="http://schemas.openxmlformats.org/spreadsheetml/2006/main">
  <c r="J21" i="1" l="1"/>
  <c r="I20" i="1"/>
  <c r="J18" i="1"/>
  <c r="I18" i="1"/>
  <c r="K19" i="1"/>
  <c r="I19" i="1"/>
  <c r="J19" i="1"/>
  <c r="G20" i="1"/>
  <c r="L16" i="1"/>
  <c r="L15" i="1"/>
  <c r="K16" i="1"/>
  <c r="K15" i="1"/>
  <c r="L14" i="1"/>
  <c r="L13" i="1"/>
  <c r="K14" i="1"/>
  <c r="K13" i="1"/>
  <c r="I12" i="1"/>
  <c r="G12" i="1"/>
  <c r="G11" i="1"/>
  <c r="C7" i="1"/>
  <c r="K8" i="1" s="1"/>
  <c r="D6" i="1"/>
  <c r="D5" i="1"/>
  <c r="I5" i="1" s="1"/>
  <c r="D4" i="1"/>
  <c r="D3" i="1"/>
  <c r="I3" i="1" s="1"/>
  <c r="D2" i="1"/>
  <c r="I2" i="1" s="1"/>
  <c r="H3" i="1" l="1"/>
  <c r="H5" i="1"/>
  <c r="H2" i="1"/>
  <c r="E2" i="1"/>
  <c r="G3" i="1"/>
  <c r="E4" i="1"/>
  <c r="G4" i="1" s="1"/>
  <c r="I4" i="1"/>
  <c r="E6" i="1"/>
  <c r="G6" i="1" s="1"/>
  <c r="I6" i="1"/>
  <c r="E3" i="1"/>
  <c r="E5" i="1"/>
  <c r="G5" i="1" s="1"/>
  <c r="E7" i="1" l="1"/>
  <c r="G2" i="1"/>
  <c r="G7" i="1" s="1"/>
  <c r="F2" i="1"/>
  <c r="F3" i="1" s="1"/>
  <c r="F4" i="1" s="1"/>
  <c r="F5" i="1" s="1"/>
  <c r="F6" i="1" s="1"/>
  <c r="H4" i="1"/>
  <c r="H7" i="1" s="1"/>
  <c r="H9" i="1" s="1"/>
  <c r="H6" i="1"/>
  <c r="L9" i="1" l="1"/>
  <c r="H8" i="1"/>
  <c r="K9" i="1" s="1"/>
</calcChain>
</file>

<file path=xl/sharedStrings.xml><?xml version="1.0" encoding="utf-8"?>
<sst xmlns="http://schemas.openxmlformats.org/spreadsheetml/2006/main" count="25" uniqueCount="24">
  <si>
    <t>Lb</t>
  </si>
  <si>
    <t>Ub</t>
  </si>
  <si>
    <t>Ni</t>
  </si>
  <si>
    <t>Xi</t>
  </si>
  <si>
    <t>Pi</t>
  </si>
  <si>
    <t>Fi</t>
  </si>
  <si>
    <t>Xi*Pi</t>
  </si>
  <si>
    <t>Xi*Xi*Pi</t>
  </si>
  <si>
    <t>Xi^2</t>
  </si>
  <si>
    <t>Mean</t>
  </si>
  <si>
    <t>Delta</t>
  </si>
  <si>
    <t>Var X</t>
  </si>
  <si>
    <t>C.I.</t>
  </si>
  <si>
    <t>Lower Q.</t>
  </si>
  <si>
    <t>Upper Q.</t>
  </si>
  <si>
    <t>StDev</t>
  </si>
  <si>
    <t>Chi2 0,975</t>
  </si>
  <si>
    <t>Chi2 0,025</t>
  </si>
  <si>
    <t>Sigma</t>
  </si>
  <si>
    <t>Sigma^2</t>
  </si>
  <si>
    <t>Chi2 0,95</t>
  </si>
  <si>
    <t>Chi2 0,05</t>
  </si>
  <si>
    <t>p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</si>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</sst>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  <font>
      <b/>
      <sz val="10"/>
      <color rgb="FFFF0000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/>
    <xf numFmtId="0" fontId="1" fillId="3" borderId="0" xfId="0" applyFont="1" applyFill="1"/>
    <xf numFmtId="2" fontId="1" fillId="0" borderId="0" xfId="0" applyNumberFormat="1" applyFont="1"/>
    <xf numFmtId="0" fontId="3" fillId="0" borderId="0" xfId="0" applyFont="1" applyAlignment="1"/>
    <xf numFmtId="0" fontId="4" fillId="4" borderId="0" xfId="0" applyFont="1" applyFill="1" applyAlignment="1"/>
    <xf numFmtId="0" fontId="1" fillId="4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169" fontId="0" fillId="0" borderId="0" xfId="0" applyNumberFormat="1" applyFont="1" applyAlignment="1"/>
    <xf numFmtId="169" fontId="4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tabSelected="1" topLeftCell="F11" zoomScale="220" zoomScaleNormal="220" workbookViewId="0">
      <selection activeCell="K15" sqref="K15"/>
    </sheetView>
  </sheetViews>
  <sheetFormatPr defaultColWidth="12.5703125" defaultRowHeight="15.75" customHeight="1" x14ac:dyDescent="0.2"/>
  <cols>
    <col min="1" max="8" width="8.28515625" customWidth="1"/>
    <col min="9" max="9" width="9.85546875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12" x14ac:dyDescent="0.2">
      <c r="A2" s="3">
        <v>150</v>
      </c>
      <c r="B2" s="3">
        <v>160</v>
      </c>
      <c r="C2" s="3">
        <v>6</v>
      </c>
      <c r="D2" s="4">
        <f t="shared" ref="D2:D6" si="0">(A2+B2)/2</f>
        <v>155</v>
      </c>
      <c r="E2" s="4">
        <f t="shared" ref="E2:E6" si="1">C2/$C$7</f>
        <v>0.15</v>
      </c>
      <c r="F2" s="4">
        <f>E2</f>
        <v>0.15</v>
      </c>
      <c r="G2" s="4">
        <f t="shared" ref="G2:G6" si="2">D2*E2</f>
        <v>23.25</v>
      </c>
      <c r="H2" s="4">
        <f t="shared" ref="H2:H6" si="3">D2*E2*D2</f>
        <v>3603.75</v>
      </c>
      <c r="I2" s="4">
        <f t="shared" ref="I2:I6" si="4">D2^2</f>
        <v>24025</v>
      </c>
    </row>
    <row r="3" spans="1:12" x14ac:dyDescent="0.2">
      <c r="A3" s="3">
        <v>160</v>
      </c>
      <c r="B3" s="3">
        <v>170</v>
      </c>
      <c r="C3" s="3">
        <v>8</v>
      </c>
      <c r="D3" s="4">
        <f t="shared" si="0"/>
        <v>165</v>
      </c>
      <c r="E3" s="4">
        <f t="shared" si="1"/>
        <v>0.2</v>
      </c>
      <c r="F3" s="4">
        <f t="shared" ref="F3:F6" si="5">F2+E3</f>
        <v>0.35</v>
      </c>
      <c r="G3" s="4">
        <f t="shared" si="2"/>
        <v>33</v>
      </c>
      <c r="H3" s="4">
        <f t="shared" si="3"/>
        <v>5445</v>
      </c>
      <c r="I3" s="4">
        <f t="shared" si="4"/>
        <v>27225</v>
      </c>
    </row>
    <row r="4" spans="1:12" x14ac:dyDescent="0.2">
      <c r="A4" s="3">
        <v>170</v>
      </c>
      <c r="B4" s="3">
        <v>180</v>
      </c>
      <c r="C4" s="3">
        <v>12</v>
      </c>
      <c r="D4" s="4">
        <f t="shared" si="0"/>
        <v>175</v>
      </c>
      <c r="E4" s="4">
        <f t="shared" si="1"/>
        <v>0.3</v>
      </c>
      <c r="F4" s="4">
        <f t="shared" si="5"/>
        <v>0.64999999999999991</v>
      </c>
      <c r="G4" s="4">
        <f t="shared" si="2"/>
        <v>52.5</v>
      </c>
      <c r="H4" s="4">
        <f t="shared" si="3"/>
        <v>9187.5</v>
      </c>
      <c r="I4" s="4">
        <f t="shared" si="4"/>
        <v>30625</v>
      </c>
    </row>
    <row r="5" spans="1:12" x14ac:dyDescent="0.2">
      <c r="A5" s="3">
        <v>180</v>
      </c>
      <c r="B5" s="3">
        <v>190</v>
      </c>
      <c r="C5" s="3">
        <v>10</v>
      </c>
      <c r="D5" s="4">
        <f t="shared" si="0"/>
        <v>185</v>
      </c>
      <c r="E5" s="4">
        <f t="shared" si="1"/>
        <v>0.25</v>
      </c>
      <c r="F5" s="4">
        <f t="shared" si="5"/>
        <v>0.89999999999999991</v>
      </c>
      <c r="G5" s="4">
        <f t="shared" si="2"/>
        <v>46.25</v>
      </c>
      <c r="H5" s="4">
        <f t="shared" si="3"/>
        <v>8556.25</v>
      </c>
      <c r="I5" s="4">
        <f t="shared" si="4"/>
        <v>34225</v>
      </c>
    </row>
    <row r="6" spans="1:12" x14ac:dyDescent="0.2">
      <c r="A6" s="3">
        <v>190</v>
      </c>
      <c r="B6" s="3">
        <v>200</v>
      </c>
      <c r="C6" s="3">
        <v>4</v>
      </c>
      <c r="D6" s="4">
        <f t="shared" si="0"/>
        <v>195</v>
      </c>
      <c r="E6" s="4">
        <f t="shared" si="1"/>
        <v>0.1</v>
      </c>
      <c r="F6" s="4">
        <f t="shared" si="5"/>
        <v>0.99999999999999989</v>
      </c>
      <c r="G6" s="4">
        <f t="shared" si="2"/>
        <v>19.5</v>
      </c>
      <c r="H6" s="4">
        <f t="shared" si="3"/>
        <v>3802.5</v>
      </c>
      <c r="I6" s="4">
        <f t="shared" si="4"/>
        <v>38025</v>
      </c>
    </row>
    <row r="7" spans="1:12" x14ac:dyDescent="0.2">
      <c r="C7" s="5">
        <f>SUM(C2:C6)</f>
        <v>40</v>
      </c>
      <c r="E7" s="5">
        <f>SUM(E2:E6)</f>
        <v>0.99999999999999989</v>
      </c>
      <c r="G7" s="5">
        <f t="shared" ref="G7:H7" si="6">SUM(G2:G6)</f>
        <v>174.5</v>
      </c>
      <c r="H7" s="5">
        <f t="shared" si="6"/>
        <v>30595</v>
      </c>
    </row>
    <row r="8" spans="1:12" x14ac:dyDescent="0.2">
      <c r="G8" s="6" t="s">
        <v>9</v>
      </c>
      <c r="H8" s="7">
        <f>G7</f>
        <v>174.5</v>
      </c>
      <c r="J8" s="2" t="s">
        <v>10</v>
      </c>
      <c r="K8" s="9">
        <f>H10*1.96/C7^(1/2)</f>
        <v>3.7746211062833837</v>
      </c>
    </row>
    <row r="9" spans="1:12" x14ac:dyDescent="0.2">
      <c r="G9" s="6" t="s">
        <v>11</v>
      </c>
      <c r="H9" s="7">
        <f>H7-G7*G7</f>
        <v>144.75</v>
      </c>
      <c r="J9" s="2" t="s">
        <v>12</v>
      </c>
      <c r="K9" s="9">
        <f>H8-K8</f>
        <v>170.72537889371662</v>
      </c>
      <c r="L9" s="9">
        <f>G7+K8</f>
        <v>178.27462110628338</v>
      </c>
    </row>
    <row r="10" spans="1:12" x14ac:dyDescent="0.2">
      <c r="G10" s="11" t="s">
        <v>15</v>
      </c>
      <c r="H10" s="12">
        <v>12.18</v>
      </c>
    </row>
    <row r="11" spans="1:12" x14ac:dyDescent="0.2">
      <c r="A11" s="2" t="s">
        <v>13</v>
      </c>
      <c r="B11" s="2">
        <v>160</v>
      </c>
      <c r="C11" s="2">
        <v>170</v>
      </c>
      <c r="D11" s="2">
        <v>0.15</v>
      </c>
      <c r="E11" s="2">
        <v>0.35</v>
      </c>
      <c r="F11" s="2">
        <v>0.25</v>
      </c>
      <c r="G11" s="8">
        <f t="shared" ref="G11:G12" si="7">B11+(F11-D11)/(E11-D11)*(C11-B11)</f>
        <v>165</v>
      </c>
    </row>
    <row r="12" spans="1:12" x14ac:dyDescent="0.2">
      <c r="A12" s="2" t="s">
        <v>14</v>
      </c>
      <c r="B12" s="2">
        <v>180</v>
      </c>
      <c r="C12" s="2">
        <v>190</v>
      </c>
      <c r="D12" s="2">
        <v>0.65</v>
      </c>
      <c r="E12" s="2">
        <v>0.9</v>
      </c>
      <c r="F12" s="2">
        <v>0.7</v>
      </c>
      <c r="G12" s="8">
        <f t="shared" si="7"/>
        <v>182</v>
      </c>
      <c r="I12" s="13">
        <f>+H9*40/39</f>
        <v>148.46153846153845</v>
      </c>
      <c r="K12" s="13" t="s">
        <v>19</v>
      </c>
      <c r="L12" s="13" t="s">
        <v>18</v>
      </c>
    </row>
    <row r="13" spans="1:12" ht="15.75" customHeight="1" x14ac:dyDescent="0.2">
      <c r="I13" s="14" t="s">
        <v>16</v>
      </c>
      <c r="J13" s="14">
        <v>58.12</v>
      </c>
      <c r="K13" s="13">
        <f>39*I12/J13</f>
        <v>99.621472814865797</v>
      </c>
      <c r="L13" s="13">
        <f>+K13^0.5</f>
        <v>9.9810556964113673</v>
      </c>
    </row>
    <row r="14" spans="1:12" ht="15.75" customHeight="1" x14ac:dyDescent="0.2">
      <c r="I14" s="14" t="s">
        <v>17</v>
      </c>
      <c r="J14" s="14">
        <v>23.65</v>
      </c>
      <c r="K14" s="13">
        <f>+I12*39/J14</f>
        <v>244.82029598308671</v>
      </c>
      <c r="L14" s="13">
        <f>+K14^0.5</f>
        <v>15.646734355228464</v>
      </c>
    </row>
    <row r="15" spans="1:12" ht="15.75" customHeight="1" x14ac:dyDescent="0.2">
      <c r="I15" s="14" t="s">
        <v>20</v>
      </c>
      <c r="J15" s="14">
        <v>54.57</v>
      </c>
      <c r="K15" s="13">
        <f>+I12*39/J15</f>
        <v>106.10225398570643</v>
      </c>
      <c r="L15" s="13">
        <f>+K15^0.5</f>
        <v>10.300594836498833</v>
      </c>
    </row>
    <row r="16" spans="1:12" ht="15.75" customHeight="1" x14ac:dyDescent="0.2">
      <c r="I16" s="14" t="s">
        <v>21</v>
      </c>
      <c r="J16" s="14">
        <v>25.7</v>
      </c>
      <c r="K16" s="13">
        <f>+I12*39/J16</f>
        <v>225.29182879377433</v>
      </c>
      <c r="L16" s="13">
        <f>+K16^0.5</f>
        <v>15.009724474279144</v>
      </c>
    </row>
    <row r="18" spans="6:11" ht="15.75" customHeight="1" x14ac:dyDescent="0.2">
      <c r="G18">
        <v>14</v>
      </c>
      <c r="I18" s="15">
        <f>+G20-K19</f>
        <v>0.15922317930755053</v>
      </c>
      <c r="J18" s="15">
        <f>+G20+K19</f>
        <v>0.41220539212102086</v>
      </c>
      <c r="K18" s="10" t="s">
        <v>10</v>
      </c>
    </row>
    <row r="19" spans="6:11" ht="15.75" customHeight="1" x14ac:dyDescent="0.2">
      <c r="F19" s="13" t="s">
        <v>23</v>
      </c>
      <c r="G19" s="13">
        <v>49</v>
      </c>
      <c r="I19" s="16">
        <f>+G20-(G20*(1-G20)/G19)^0.5*1.96</f>
        <v>0.15922317930755053</v>
      </c>
      <c r="J19" s="16">
        <f>+G20+(G20*(1-G20)/G19)^0.5*1.96</f>
        <v>0.41220539212102086</v>
      </c>
      <c r="K19" s="16">
        <f>+(G20*(1-G20)/G19)^0.5*1.96</f>
        <v>0.12649110640673517</v>
      </c>
    </row>
    <row r="20" spans="6:11" ht="15.75" customHeight="1" x14ac:dyDescent="0.2">
      <c r="F20" s="13" t="s">
        <v>22</v>
      </c>
      <c r="G20" s="13">
        <f>+G18/G19</f>
        <v>0.2857142857142857</v>
      </c>
      <c r="I20" s="16">
        <f>+G20-(G20*(1-G20)/G19)^0.5*1.64</f>
        <v>0.17987478851681341</v>
      </c>
    </row>
    <row r="21" spans="6:11" ht="15.75" customHeight="1" x14ac:dyDescent="0.2">
      <c r="J21" s="16">
        <f>+G20+(G20*(1-G20)/G19)^0.5*1.64</f>
        <v>0.39155378291175802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Spravce</cp:lastModifiedBy>
  <dcterms:modified xsi:type="dcterms:W3CDTF">2023-03-27T13:56:38Z</dcterms:modified>
</cp:coreProperties>
</file>