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dyntar\Desktop\Výuka\Logistika\"/>
    </mc:Choice>
  </mc:AlternateContent>
  <bookViews>
    <workbookView xWindow="0" yWindow="0" windowWidth="28800" windowHeight="12300"/>
  </bookViews>
  <sheets>
    <sheet name="Projekt" sheetId="5" r:id="rId1"/>
    <sheet name="Řešení 1" sheetId="3" r:id="rId2"/>
    <sheet name="Řešení 2" sheetId="2" r:id="rId3"/>
    <sheet name="Řešení 3" sheetId="4" r:id="rId4"/>
  </sheets>
  <definedNames>
    <definedName name="solver_adj" localSheetId="1" hidden="1">'Řešení 1'!$Q$38:$Q$39</definedName>
    <definedName name="solver_adj" localSheetId="2" hidden="1">'Řešení 2'!$C$22:$J$24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2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100</definedName>
    <definedName name="solver_lhs1" localSheetId="2" hidden="1">'Řešení 2'!$C$22:$J$24</definedName>
    <definedName name="solver_lhs2" localSheetId="2" hidden="1">'Řešení 2'!$C$26:$J$26</definedName>
    <definedName name="solver_lhs3" localSheetId="2" hidden="1">'Řešení 2'!$L$22:$L$24</definedName>
    <definedName name="solver_lin" localSheetId="2" hidden="1">1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2</definedName>
    <definedName name="solver_neg" localSheetId="2" hidden="1">2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'Řešení 1'!$Q$37</definedName>
    <definedName name="solver_opt" localSheetId="2" hidden="1">'Řešení 2'!$O$21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2" hidden="1">3</definedName>
    <definedName name="solver_rel2" localSheetId="2" hidden="1">2</definedName>
    <definedName name="solver_rel3" localSheetId="2" hidden="1">2</definedName>
    <definedName name="solver_rhs1" localSheetId="2" hidden="1">0</definedName>
    <definedName name="solver_rhs2" localSheetId="2" hidden="1">'Řešení 2'!$C$25:$J$25</definedName>
    <definedName name="solver_rhs3" localSheetId="2" hidden="1">'Řešení 2'!$K$22:$K$24</definedName>
    <definedName name="solver_rlx" localSheetId="1" hidden="1">2</definedName>
    <definedName name="solver_rlx" localSheetId="2" hidden="1">1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100</definedName>
    <definedName name="solver_tol" localSheetId="1" hidden="1">0.01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Q23" i="4" l="1"/>
  <c r="Q22" i="4"/>
  <c r="P22" i="4"/>
  <c r="Q21" i="4"/>
  <c r="P21" i="4"/>
  <c r="O21" i="4"/>
  <c r="Q20" i="4"/>
  <c r="O20" i="4"/>
  <c r="P20" i="4"/>
  <c r="N20" i="4"/>
  <c r="Q19" i="4"/>
  <c r="N19" i="4"/>
  <c r="O19" i="4"/>
  <c r="P19" i="4"/>
  <c r="M19" i="4"/>
  <c r="N38" i="2"/>
  <c r="N30" i="2"/>
  <c r="N32" i="2"/>
  <c r="L24" i="2"/>
  <c r="L23" i="2"/>
  <c r="L22" i="2"/>
  <c r="J26" i="2"/>
  <c r="I26" i="2"/>
  <c r="H26" i="2"/>
  <c r="G26" i="2"/>
  <c r="F26" i="2"/>
  <c r="E26" i="2"/>
  <c r="D26" i="2"/>
  <c r="C26" i="2"/>
  <c r="O21" i="2"/>
  <c r="J25" i="2"/>
  <c r="J17" i="2"/>
  <c r="N47" i="3"/>
  <c r="N46" i="3"/>
  <c r="N45" i="3"/>
  <c r="N44" i="3"/>
  <c r="N43" i="3"/>
  <c r="N42" i="3"/>
  <c r="N41" i="3"/>
  <c r="N40" i="3"/>
  <c r="N39" i="3"/>
  <c r="N38" i="3"/>
  <c r="N33" i="3"/>
  <c r="N32" i="3"/>
  <c r="N31" i="3"/>
  <c r="N30" i="3"/>
  <c r="N29" i="3"/>
  <c r="N28" i="3"/>
  <c r="N27" i="3"/>
  <c r="N26" i="3"/>
  <c r="N25" i="3"/>
  <c r="N24" i="3"/>
  <c r="H15" i="3"/>
  <c r="H14" i="3"/>
  <c r="H13" i="3"/>
  <c r="H12" i="3"/>
  <c r="H11" i="3"/>
  <c r="H10" i="3"/>
  <c r="H9" i="3"/>
  <c r="H8" i="3"/>
  <c r="H7" i="3"/>
  <c r="H6" i="3"/>
  <c r="Q37" i="3" l="1"/>
  <c r="Q23" i="3"/>
</calcChain>
</file>

<file path=xl/sharedStrings.xml><?xml version="1.0" encoding="utf-8"?>
<sst xmlns="http://schemas.openxmlformats.org/spreadsheetml/2006/main" count="116" uniqueCount="53">
  <si>
    <t>Výrobna</t>
  </si>
  <si>
    <t>Požadavky [tuny]</t>
  </si>
  <si>
    <t>Kapacita [tuny]</t>
  </si>
  <si>
    <t>Sklad</t>
  </si>
  <si>
    <t>Úkol:</t>
  </si>
  <si>
    <t>Data:</t>
  </si>
  <si>
    <t>Den</t>
  </si>
  <si>
    <t>Zákazník</t>
  </si>
  <si>
    <t>Požadavek zákazníka [Pal]</t>
  </si>
  <si>
    <t>Souřadnice x</t>
  </si>
  <si>
    <t>Souřadnice y</t>
  </si>
  <si>
    <t>a) kapacita vozidla a délka okruhu je neomezená,</t>
  </si>
  <si>
    <t>b) kapacita vozidla je omezena na 100 palet.</t>
  </si>
  <si>
    <t>Informace o vzdálenostech mezi výchozím místem V a zákazníky P1-P6 a také poptávka zákazníků v paletách je na obrázku níže.</t>
  </si>
  <si>
    <t>Navrhněte způsob zásobování skladů z výroben tak, aby byly přepravní náklady byly minimální. Použijte Řešitele, Indexovou metodu a  metodu VAM.</t>
  </si>
  <si>
    <t>Lokalizujte sklad v síti zákazníků . K lokalizaci skladu použijte vzdálenost přímou a po osách. Přepravní sazba je 14 Kč/pal,km.</t>
  </si>
  <si>
    <t>Navrhněte rozvozový plán zboží k zákazníkům. Uvažujte následující případy:</t>
  </si>
  <si>
    <t>Celková poptávka [pal]</t>
  </si>
  <si>
    <t>Lokalizace skladu - přímá vzdálenost</t>
  </si>
  <si>
    <t>Rozložení poptávky</t>
  </si>
  <si>
    <t>Vzdálenost do skladu [km]</t>
  </si>
  <si>
    <t>x-sklad</t>
  </si>
  <si>
    <t>y-sklad</t>
  </si>
  <si>
    <t>min Náklady na přepravu</t>
  </si>
  <si>
    <t>Kč</t>
  </si>
  <si>
    <t>Bublina</t>
  </si>
  <si>
    <t>Lokalizace skladu - vzdálenost po osách</t>
  </si>
  <si>
    <t>Vyvážení dopravní úlohy</t>
  </si>
  <si>
    <t>Simplexová metoda</t>
  </si>
  <si>
    <t>min z</t>
  </si>
  <si>
    <t>Využito [tun]</t>
  </si>
  <si>
    <t>Uspokojeno [tun]</t>
  </si>
  <si>
    <t>Indexová metoda</t>
  </si>
  <si>
    <t>min sazba</t>
  </si>
  <si>
    <t>VAM</t>
  </si>
  <si>
    <t>Diference</t>
  </si>
  <si>
    <t>Matice vzdáleností</t>
  </si>
  <si>
    <t>i/j</t>
  </si>
  <si>
    <t>V</t>
  </si>
  <si>
    <t>P1</t>
  </si>
  <si>
    <t>P2</t>
  </si>
  <si>
    <t>P3</t>
  </si>
  <si>
    <t>P4</t>
  </si>
  <si>
    <t>P5</t>
  </si>
  <si>
    <t>P6</t>
  </si>
  <si>
    <t>Matice úspor</t>
  </si>
  <si>
    <t>Okruh a) kapacita vozidla a délka okruhu je neomezená</t>
  </si>
  <si>
    <t>V-P4-P3-P5-P6-P2-P1-V</t>
  </si>
  <si>
    <t>Okruh b) kapacita vozidla je omezena na 100 palet</t>
  </si>
  <si>
    <t>V-P5-P6-P1-V</t>
  </si>
  <si>
    <t>vezu 90pal</t>
  </si>
  <si>
    <t>V-P2-P4-P3-V</t>
  </si>
  <si>
    <t>vezu 87pal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</si>
</sst>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2" borderId="0" xfId="0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6" fillId="2" borderId="0" xfId="1" applyFont="1" applyFill="1"/>
    <xf numFmtId="0" fontId="8" fillId="2" borderId="0" xfId="1" applyFont="1" applyFill="1"/>
    <xf numFmtId="0" fontId="8" fillId="2" borderId="1" xfId="1" applyFont="1" applyFill="1" applyBorder="1" applyAlignment="1">
      <alignment horizontal="center"/>
    </xf>
    <xf numFmtId="0" fontId="8" fillId="2" borderId="0" xfId="1" applyFont="1" applyFill="1" applyBorder="1"/>
    <xf numFmtId="0" fontId="7" fillId="2" borderId="0" xfId="1" applyFont="1" applyFill="1" applyAlignment="1">
      <alignment vertical="top" wrapText="1"/>
    </xf>
    <xf numFmtId="0" fontId="9" fillId="2" borderId="0" xfId="2" applyFont="1" applyFill="1"/>
    <xf numFmtId="0" fontId="10" fillId="2" borderId="0" xfId="2" applyFont="1" applyFill="1"/>
    <xf numFmtId="0" fontId="8" fillId="2" borderId="1" xfId="1" applyFont="1" applyFill="1" applyBorder="1"/>
    <xf numFmtId="3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/>
    <xf numFmtId="3" fontId="11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9" fillId="2" borderId="0" xfId="2" applyFont="1" applyFill="1" applyBorder="1"/>
    <xf numFmtId="0" fontId="10" fillId="2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0" fillId="4" borderId="0" xfId="2" applyFont="1" applyFill="1"/>
    <xf numFmtId="0" fontId="10" fillId="2" borderId="2" xfId="2" applyFont="1" applyFill="1" applyBorder="1"/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0" fontId="7" fillId="2" borderId="0" xfId="1" applyFont="1" applyFill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left" vertical="top" wrapText="1"/>
    </xf>
    <xf numFmtId="0" fontId="0" fillId="2" borderId="0" xfId="0" applyFill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'Řešení 1'!$F$6:$F$15</c:f>
              <c:numCache>
                <c:formatCode>General</c:formatCode>
                <c:ptCount val="10"/>
                <c:pt idx="0">
                  <c:v>3.4</c:v>
                </c:pt>
                <c:pt idx="1">
                  <c:v>6.6999999999999993</c:v>
                </c:pt>
                <c:pt idx="2">
                  <c:v>12.4</c:v>
                </c:pt>
                <c:pt idx="3">
                  <c:v>3.6</c:v>
                </c:pt>
                <c:pt idx="4">
                  <c:v>7</c:v>
                </c:pt>
                <c:pt idx="5">
                  <c:v>12.4</c:v>
                </c:pt>
                <c:pt idx="6">
                  <c:v>13.5</c:v>
                </c:pt>
                <c:pt idx="7">
                  <c:v>9.7999999999999989</c:v>
                </c:pt>
                <c:pt idx="8">
                  <c:v>14.799999999999999</c:v>
                </c:pt>
                <c:pt idx="9">
                  <c:v>17.700000000000003</c:v>
                </c:pt>
              </c:numCache>
            </c:numRef>
          </c:xVal>
          <c:yVal>
            <c:numRef>
              <c:f>'Řešení 1'!$G$6:$G$15</c:f>
              <c:numCache>
                <c:formatCode>General</c:formatCode>
                <c:ptCount val="10"/>
                <c:pt idx="0">
                  <c:v>14.2</c:v>
                </c:pt>
                <c:pt idx="1">
                  <c:v>5.3</c:v>
                </c:pt>
                <c:pt idx="2">
                  <c:v>12</c:v>
                </c:pt>
                <c:pt idx="3">
                  <c:v>14.9</c:v>
                </c:pt>
                <c:pt idx="4">
                  <c:v>19.200000000000003</c:v>
                </c:pt>
                <c:pt idx="5">
                  <c:v>10.799999999999999</c:v>
                </c:pt>
                <c:pt idx="6">
                  <c:v>8.6999999999999993</c:v>
                </c:pt>
                <c:pt idx="7">
                  <c:v>5.1999999999999993</c:v>
                </c:pt>
                <c:pt idx="8">
                  <c:v>5.5</c:v>
                </c:pt>
                <c:pt idx="9">
                  <c:v>20</c:v>
                </c:pt>
              </c:numCache>
            </c:numRef>
          </c:yVal>
          <c:bubbleSize>
            <c:numRef>
              <c:f>'Řešení 1'!$H$6:$H$15</c:f>
              <c:numCache>
                <c:formatCode>#,##0</c:formatCode>
                <c:ptCount val="10"/>
                <c:pt idx="0">
                  <c:v>19730</c:v>
                </c:pt>
                <c:pt idx="1">
                  <c:v>17913</c:v>
                </c:pt>
                <c:pt idx="2">
                  <c:v>16101</c:v>
                </c:pt>
                <c:pt idx="3">
                  <c:v>13314</c:v>
                </c:pt>
                <c:pt idx="4">
                  <c:v>24173</c:v>
                </c:pt>
                <c:pt idx="5">
                  <c:v>26566</c:v>
                </c:pt>
                <c:pt idx="6">
                  <c:v>17200</c:v>
                </c:pt>
                <c:pt idx="7">
                  <c:v>19372</c:v>
                </c:pt>
                <c:pt idx="8">
                  <c:v>17241</c:v>
                </c:pt>
                <c:pt idx="9">
                  <c:v>34500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120-4F81-B2AB-F97F636FAAE3}"/>
            </c:ext>
          </c:extLst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'Řešení 1'!$Q$24</c:f>
              <c:numCache>
                <c:formatCode>0.0</c:formatCode>
                <c:ptCount val="1"/>
                <c:pt idx="0">
                  <c:v>12.037608627925117</c:v>
                </c:pt>
              </c:numCache>
            </c:numRef>
          </c:xVal>
          <c:yVal>
            <c:numRef>
              <c:f>'Řešení 1'!$Q$25</c:f>
              <c:numCache>
                <c:formatCode>0.0</c:formatCode>
                <c:ptCount val="1"/>
                <c:pt idx="0">
                  <c:v>11.06395030981564</c:v>
                </c:pt>
              </c:numCache>
            </c:numRef>
          </c:yVal>
          <c:bubbleSize>
            <c:numRef>
              <c:f>'Řešení 1'!$Q$26</c:f>
              <c:numCache>
                <c:formatCode>General</c:formatCode>
                <c:ptCount val="1"/>
                <c:pt idx="0">
                  <c:v>1000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120-4F81-B2AB-F97F636FAAE3}"/>
            </c:ext>
          </c:extLst>
        </c:ser>
        <c:ser>
          <c:idx val="2"/>
          <c:order val="2"/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'Řešení 1'!$Q$38</c:f>
              <c:numCache>
                <c:formatCode>0.0</c:formatCode>
                <c:ptCount val="1"/>
                <c:pt idx="0">
                  <c:v>12.01851499832817</c:v>
                </c:pt>
              </c:numCache>
            </c:numRef>
          </c:xVal>
          <c:yVal>
            <c:numRef>
              <c:f>'Řešení 1'!$Q$39</c:f>
              <c:numCache>
                <c:formatCode>0.0</c:formatCode>
                <c:ptCount val="1"/>
                <c:pt idx="0">
                  <c:v>12.000052695691183</c:v>
                </c:pt>
              </c:numCache>
            </c:numRef>
          </c:yVal>
          <c:bubbleSize>
            <c:numRef>
              <c:f>'Řešení 1'!$Q$40</c:f>
              <c:numCache>
                <c:formatCode>General</c:formatCode>
                <c:ptCount val="1"/>
                <c:pt idx="0">
                  <c:v>1000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3120-4F81-B2AB-F97F636F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16781152"/>
        <c:axId val="416781480"/>
      </c:bubbleChart>
      <c:valAx>
        <c:axId val="41678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6781480"/>
        <c:crosses val="autoZero"/>
        <c:crossBetween val="midCat"/>
      </c:valAx>
      <c:valAx>
        <c:axId val="41678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678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305438</xdr:colOff>
      <xdr:row>21</xdr:row>
      <xdr:rowOff>29054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43963</xdr:colOff>
      <xdr:row>4</xdr:row>
      <xdr:rowOff>35171</xdr:rowOff>
    </xdr:from>
    <xdr:to>
      <xdr:col>13</xdr:col>
      <xdr:colOff>791308</xdr:colOff>
      <xdr:row>19</xdr:row>
      <xdr:rowOff>30775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27</xdr:row>
          <xdr:rowOff>171450</xdr:rowOff>
        </xdr:from>
        <xdr:to>
          <xdr:col>16</xdr:col>
          <xdr:colOff>742950</xdr:colOff>
          <xdr:row>30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14</xdr:col>
      <xdr:colOff>520211</xdr:colOff>
      <xdr:row>40</xdr:row>
      <xdr:rowOff>117042</xdr:rowOff>
    </xdr:from>
    <xdr:to>
      <xdr:col>19</xdr:col>
      <xdr:colOff>39780</xdr:colOff>
      <xdr:row>42</xdr:row>
      <xdr:rowOff>154265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82346" y="7473273"/>
          <a:ext cx="3849780" cy="4035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197223</xdr:colOff>
      <xdr:row>4</xdr:row>
      <xdr:rowOff>112059</xdr:rowOff>
    </xdr:from>
    <xdr:to>
      <xdr:col>8</xdr:col>
      <xdr:colOff>335854</xdr:colOff>
      <xdr:row>18</xdr:row>
      <xdr:rowOff>112856</xdr:rowOff>
    </xdr:to>
    <xdr:pic>
      <xdr:nvPicPr>
        <xdr:cNvPr id="2" name="Obrázek 1" descr="C:\Users\dyntarj\Desktop\Obrázek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823" y="874059"/>
          <a:ext cx="2977081" cy="26989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11906</xdr:colOff>
      <xdr:row>18</xdr:row>
      <xdr:rowOff>130212</xdr:rowOff>
    </xdr:from>
    <xdr:to>
      <xdr:col>21</xdr:col>
      <xdr:colOff>1255</xdr:colOff>
      <xdr:row>20</xdr:row>
      <xdr:rowOff>127999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3109" y="3594931"/>
          <a:ext cx="2418224" cy="393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16384" width="9.140625" style="37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5"/>
  <sheetViews>
    <sheetView zoomScaleNormal="100" workbookViewId="0"/>
  </sheetViews>
  <sheetFormatPr defaultRowHeight="14.25" x14ac:dyDescent="0.2"/>
  <cols>
    <col min="1" max="1" width="5.7109375" style="8" bestFit="1" customWidth="1"/>
    <col min="2" max="2" width="11.28515625" style="8" customWidth="1"/>
    <col min="3" max="3" width="26.42578125" style="8" bestFit="1" customWidth="1"/>
    <col min="4" max="5" width="9.140625" style="8"/>
    <col min="6" max="7" width="13.28515625" style="8" bestFit="1" customWidth="1"/>
    <col min="8" max="8" width="22.140625" style="8" bestFit="1" customWidth="1"/>
    <col min="9" max="10" width="9.140625" style="8"/>
    <col min="11" max="12" width="13.28515625" style="8" bestFit="1" customWidth="1"/>
    <col min="13" max="13" width="22.140625" style="8" bestFit="1" customWidth="1"/>
    <col min="14" max="14" width="25.85546875" style="8" bestFit="1" customWidth="1"/>
    <col min="15" max="15" width="9.140625" style="8"/>
    <col min="16" max="16" width="24.28515625" style="8" bestFit="1" customWidth="1"/>
    <col min="17" max="17" width="13.28515625" style="8" bestFit="1" customWidth="1"/>
    <col min="18" max="16384" width="9.140625" style="8"/>
  </cols>
  <sheetData>
    <row r="1" spans="1:10" ht="15" customHeight="1" x14ac:dyDescent="0.25">
      <c r="A1" s="7" t="s">
        <v>4</v>
      </c>
      <c r="B1" s="34" t="s">
        <v>15</v>
      </c>
      <c r="C1" s="34"/>
      <c r="D1" s="34"/>
      <c r="E1" s="34"/>
      <c r="F1" s="34"/>
      <c r="G1" s="34"/>
      <c r="H1" s="34"/>
      <c r="I1" s="11"/>
      <c r="J1" s="11"/>
    </row>
    <row r="2" spans="1:10" ht="14.25" customHeight="1" x14ac:dyDescent="0.2">
      <c r="B2" s="34"/>
      <c r="C2" s="34"/>
      <c r="D2" s="34"/>
      <c r="E2" s="34"/>
      <c r="F2" s="34"/>
      <c r="G2" s="34"/>
      <c r="H2" s="34"/>
      <c r="I2" s="11"/>
      <c r="J2" s="11"/>
    </row>
    <row r="3" spans="1:10" ht="14.25" customHeight="1" x14ac:dyDescent="0.2">
      <c r="B3" s="34"/>
      <c r="C3" s="34"/>
      <c r="D3" s="34"/>
      <c r="E3" s="34"/>
      <c r="F3" s="34"/>
      <c r="G3" s="34"/>
      <c r="H3" s="34"/>
      <c r="I3" s="11"/>
      <c r="J3" s="11"/>
    </row>
    <row r="4" spans="1:10" ht="15" x14ac:dyDescent="0.25">
      <c r="A4" s="7" t="s">
        <v>5</v>
      </c>
      <c r="J4" s="7" t="s">
        <v>19</v>
      </c>
    </row>
    <row r="5" spans="1:10" x14ac:dyDescent="0.2">
      <c r="A5" s="9" t="s">
        <v>6</v>
      </c>
      <c r="B5" s="9" t="s">
        <v>7</v>
      </c>
      <c r="C5" s="9" t="s">
        <v>8</v>
      </c>
      <c r="E5" s="9" t="s">
        <v>7</v>
      </c>
      <c r="F5" s="9" t="s">
        <v>9</v>
      </c>
      <c r="G5" s="9" t="s">
        <v>10</v>
      </c>
      <c r="H5" s="9" t="s">
        <v>17</v>
      </c>
    </row>
    <row r="6" spans="1:10" x14ac:dyDescent="0.2">
      <c r="A6" s="9">
        <v>1</v>
      </c>
      <c r="B6" s="9">
        <v>5</v>
      </c>
      <c r="C6" s="9">
        <v>1291</v>
      </c>
      <c r="E6" s="9">
        <v>1</v>
      </c>
      <c r="F6" s="9">
        <v>3.4</v>
      </c>
      <c r="G6" s="9">
        <v>14.2</v>
      </c>
      <c r="H6" s="15">
        <f>SUMIF($B$5:$B$105,E6,$C$5:$C$105)</f>
        <v>19730</v>
      </c>
    </row>
    <row r="7" spans="1:10" x14ac:dyDescent="0.2">
      <c r="A7" s="9">
        <v>2</v>
      </c>
      <c r="B7" s="9">
        <v>1</v>
      </c>
      <c r="C7" s="9">
        <v>1999</v>
      </c>
      <c r="E7" s="9">
        <v>2</v>
      </c>
      <c r="F7" s="9">
        <v>6.6999999999999993</v>
      </c>
      <c r="G7" s="9">
        <v>5.3</v>
      </c>
      <c r="H7" s="15">
        <f t="shared" ref="H7:H15" si="0">SUMIF($B$5:$B$105,E7,$C$5:$C$105)</f>
        <v>17913</v>
      </c>
    </row>
    <row r="8" spans="1:10" x14ac:dyDescent="0.2">
      <c r="A8" s="9">
        <v>2</v>
      </c>
      <c r="B8" s="9">
        <v>4</v>
      </c>
      <c r="C8" s="9">
        <v>3730</v>
      </c>
      <c r="E8" s="9">
        <v>3</v>
      </c>
      <c r="F8" s="9">
        <v>12.4</v>
      </c>
      <c r="G8" s="9">
        <v>12</v>
      </c>
      <c r="H8" s="15">
        <f t="shared" si="0"/>
        <v>16101</v>
      </c>
    </row>
    <row r="9" spans="1:10" x14ac:dyDescent="0.2">
      <c r="A9" s="9">
        <v>2</v>
      </c>
      <c r="B9" s="9">
        <v>8</v>
      </c>
      <c r="C9" s="9">
        <v>3878</v>
      </c>
      <c r="E9" s="9">
        <v>4</v>
      </c>
      <c r="F9" s="9">
        <v>3.6</v>
      </c>
      <c r="G9" s="9">
        <v>14.9</v>
      </c>
      <c r="H9" s="15">
        <f t="shared" si="0"/>
        <v>13314</v>
      </c>
    </row>
    <row r="10" spans="1:10" x14ac:dyDescent="0.2">
      <c r="A10" s="9">
        <v>1</v>
      </c>
      <c r="B10" s="9">
        <v>6</v>
      </c>
      <c r="C10" s="9">
        <v>1243</v>
      </c>
      <c r="E10" s="9">
        <v>5</v>
      </c>
      <c r="F10" s="9">
        <v>7</v>
      </c>
      <c r="G10" s="9">
        <v>19.200000000000003</v>
      </c>
      <c r="H10" s="15">
        <f t="shared" si="0"/>
        <v>24173</v>
      </c>
    </row>
    <row r="11" spans="1:10" x14ac:dyDescent="0.2">
      <c r="A11" s="9">
        <v>2</v>
      </c>
      <c r="B11" s="9">
        <v>10</v>
      </c>
      <c r="C11" s="9">
        <v>354</v>
      </c>
      <c r="E11" s="9">
        <v>6</v>
      </c>
      <c r="F11" s="9">
        <v>12.4</v>
      </c>
      <c r="G11" s="9">
        <v>10.799999999999999</v>
      </c>
      <c r="H11" s="15">
        <f t="shared" si="0"/>
        <v>26566</v>
      </c>
    </row>
    <row r="12" spans="1:10" x14ac:dyDescent="0.2">
      <c r="A12" s="9">
        <v>2</v>
      </c>
      <c r="B12" s="9">
        <v>4</v>
      </c>
      <c r="C12" s="9">
        <v>233</v>
      </c>
      <c r="E12" s="9">
        <v>7</v>
      </c>
      <c r="F12" s="9">
        <v>13.5</v>
      </c>
      <c r="G12" s="9">
        <v>8.6999999999999993</v>
      </c>
      <c r="H12" s="15">
        <f t="shared" si="0"/>
        <v>17200</v>
      </c>
    </row>
    <row r="13" spans="1:10" x14ac:dyDescent="0.2">
      <c r="A13" s="9">
        <v>2</v>
      </c>
      <c r="B13" s="9">
        <v>7</v>
      </c>
      <c r="C13" s="9">
        <v>2696</v>
      </c>
      <c r="E13" s="9">
        <v>8</v>
      </c>
      <c r="F13" s="9">
        <v>9.7999999999999989</v>
      </c>
      <c r="G13" s="9">
        <v>5.1999999999999993</v>
      </c>
      <c r="H13" s="15">
        <f t="shared" si="0"/>
        <v>19372</v>
      </c>
    </row>
    <row r="14" spans="1:10" x14ac:dyDescent="0.2">
      <c r="A14" s="9">
        <v>1</v>
      </c>
      <c r="B14" s="9">
        <v>2</v>
      </c>
      <c r="C14" s="9">
        <v>4241</v>
      </c>
      <c r="E14" s="9">
        <v>9</v>
      </c>
      <c r="F14" s="9">
        <v>14.799999999999999</v>
      </c>
      <c r="G14" s="9">
        <v>5.5</v>
      </c>
      <c r="H14" s="15">
        <f t="shared" si="0"/>
        <v>17241</v>
      </c>
    </row>
    <row r="15" spans="1:10" x14ac:dyDescent="0.2">
      <c r="A15" s="9">
        <v>2</v>
      </c>
      <c r="B15" s="9">
        <v>10</v>
      </c>
      <c r="C15" s="9">
        <v>4255</v>
      </c>
      <c r="E15" s="9">
        <v>10</v>
      </c>
      <c r="F15" s="9">
        <v>17.700000000000003</v>
      </c>
      <c r="G15" s="9">
        <v>20</v>
      </c>
      <c r="H15" s="15">
        <f t="shared" si="0"/>
        <v>34500</v>
      </c>
    </row>
    <row r="16" spans="1:10" x14ac:dyDescent="0.2">
      <c r="A16" s="9">
        <v>2</v>
      </c>
      <c r="B16" s="9">
        <v>4</v>
      </c>
      <c r="C16" s="9">
        <v>1757</v>
      </c>
      <c r="E16" s="10"/>
      <c r="F16" s="10"/>
      <c r="G16" s="10"/>
    </row>
    <row r="17" spans="1:18" x14ac:dyDescent="0.2">
      <c r="A17" s="9">
        <v>2</v>
      </c>
      <c r="B17" s="9">
        <v>9</v>
      </c>
      <c r="C17" s="9">
        <v>3187</v>
      </c>
      <c r="E17" s="10"/>
      <c r="F17" s="10"/>
      <c r="G17" s="10"/>
    </row>
    <row r="18" spans="1:18" x14ac:dyDescent="0.2">
      <c r="A18" s="9">
        <v>1</v>
      </c>
      <c r="B18" s="9">
        <v>10</v>
      </c>
      <c r="C18" s="9">
        <v>2421</v>
      </c>
      <c r="E18" s="10"/>
      <c r="F18" s="10"/>
      <c r="G18" s="10"/>
    </row>
    <row r="19" spans="1:18" x14ac:dyDescent="0.2">
      <c r="A19" s="9">
        <v>2</v>
      </c>
      <c r="B19" s="9">
        <v>3</v>
      </c>
      <c r="C19" s="9">
        <v>3350</v>
      </c>
      <c r="E19" s="10"/>
      <c r="F19" s="10"/>
      <c r="G19" s="10"/>
    </row>
    <row r="20" spans="1:18" x14ac:dyDescent="0.2">
      <c r="A20" s="9">
        <v>1</v>
      </c>
      <c r="B20" s="9">
        <v>2</v>
      </c>
      <c r="C20" s="9">
        <v>2194</v>
      </c>
      <c r="E20" s="10"/>
      <c r="F20" s="10"/>
      <c r="G20" s="10"/>
    </row>
    <row r="21" spans="1:18" x14ac:dyDescent="0.2">
      <c r="A21" s="9">
        <v>1</v>
      </c>
      <c r="B21" s="9">
        <v>2</v>
      </c>
      <c r="C21" s="9">
        <v>1357</v>
      </c>
      <c r="E21" s="10"/>
      <c r="F21" s="10"/>
      <c r="G21" s="10"/>
    </row>
    <row r="22" spans="1:18" ht="15" x14ac:dyDescent="0.25">
      <c r="A22" s="9">
        <v>1</v>
      </c>
      <c r="B22" s="9">
        <v>6</v>
      </c>
      <c r="C22" s="9">
        <v>3834</v>
      </c>
      <c r="E22" s="10"/>
      <c r="F22" s="10"/>
      <c r="G22" s="10"/>
      <c r="J22" s="7" t="s">
        <v>18</v>
      </c>
    </row>
    <row r="23" spans="1:18" x14ac:dyDescent="0.2">
      <c r="A23" s="9">
        <v>1</v>
      </c>
      <c r="B23" s="9">
        <v>8</v>
      </c>
      <c r="C23" s="9">
        <v>2251</v>
      </c>
      <c r="J23" s="9" t="s">
        <v>7</v>
      </c>
      <c r="K23" s="9" t="s">
        <v>9</v>
      </c>
      <c r="L23" s="9" t="s">
        <v>10</v>
      </c>
      <c r="M23" s="9" t="s">
        <v>17</v>
      </c>
      <c r="N23" s="9" t="s">
        <v>20</v>
      </c>
      <c r="P23" s="14" t="s">
        <v>23</v>
      </c>
      <c r="Q23" s="15">
        <f>SUMPRODUCT(M24:M33,N24:N33)*14</f>
        <v>18848115.304998722</v>
      </c>
      <c r="R23" s="14" t="s">
        <v>24</v>
      </c>
    </row>
    <row r="24" spans="1:18" x14ac:dyDescent="0.2">
      <c r="A24" s="9">
        <v>2</v>
      </c>
      <c r="B24" s="9">
        <v>8</v>
      </c>
      <c r="C24" s="9">
        <v>4298</v>
      </c>
      <c r="J24" s="9">
        <v>1</v>
      </c>
      <c r="K24" s="9">
        <v>3.4</v>
      </c>
      <c r="L24" s="9">
        <v>14.2</v>
      </c>
      <c r="M24" s="15">
        <v>19730</v>
      </c>
      <c r="N24" s="16">
        <f>SQRT(($Q$24-K24)^2+($Q$25-L24)^2)</f>
        <v>9.1892921636278295</v>
      </c>
      <c r="P24" s="14" t="s">
        <v>21</v>
      </c>
      <c r="Q24" s="17">
        <v>12.037608627925117</v>
      </c>
    </row>
    <row r="25" spans="1:18" x14ac:dyDescent="0.2">
      <c r="A25" s="9">
        <v>2</v>
      </c>
      <c r="B25" s="9">
        <v>10</v>
      </c>
      <c r="C25" s="9">
        <v>857</v>
      </c>
      <c r="J25" s="9">
        <v>2</v>
      </c>
      <c r="K25" s="9">
        <v>6.6999999999999993</v>
      </c>
      <c r="L25" s="9">
        <v>5.3</v>
      </c>
      <c r="M25" s="15">
        <v>17913</v>
      </c>
      <c r="N25" s="16">
        <f t="shared" ref="N25:N33" si="1">SQRT(($Q$24-K25)^2+($Q$25-L25)^2)</f>
        <v>7.8557742482154147</v>
      </c>
      <c r="P25" s="14" t="s">
        <v>22</v>
      </c>
      <c r="Q25" s="17">
        <v>11.06395030981564</v>
      </c>
    </row>
    <row r="26" spans="1:18" x14ac:dyDescent="0.2">
      <c r="A26" s="9">
        <v>2</v>
      </c>
      <c r="B26" s="9">
        <v>1</v>
      </c>
      <c r="C26" s="9">
        <v>1036</v>
      </c>
      <c r="J26" s="9">
        <v>3</v>
      </c>
      <c r="K26" s="9">
        <v>12.4</v>
      </c>
      <c r="L26" s="9">
        <v>12</v>
      </c>
      <c r="M26" s="15">
        <v>16101</v>
      </c>
      <c r="N26" s="16">
        <f t="shared" si="1"/>
        <v>1.0037512286660242</v>
      </c>
      <c r="P26" s="14" t="s">
        <v>25</v>
      </c>
      <c r="Q26" s="14">
        <v>1000</v>
      </c>
    </row>
    <row r="27" spans="1:18" x14ac:dyDescent="0.2">
      <c r="A27" s="9">
        <v>2</v>
      </c>
      <c r="B27" s="9">
        <v>10</v>
      </c>
      <c r="C27" s="9">
        <v>1835</v>
      </c>
      <c r="J27" s="9">
        <v>4</v>
      </c>
      <c r="K27" s="9">
        <v>3.6</v>
      </c>
      <c r="L27" s="9">
        <v>14.9</v>
      </c>
      <c r="M27" s="15">
        <v>13314</v>
      </c>
      <c r="N27" s="16">
        <f t="shared" si="1"/>
        <v>9.2686847278133211</v>
      </c>
    </row>
    <row r="28" spans="1:18" x14ac:dyDescent="0.2">
      <c r="A28" s="9">
        <v>2</v>
      </c>
      <c r="B28" s="9">
        <v>3</v>
      </c>
      <c r="C28" s="9">
        <v>295</v>
      </c>
      <c r="J28" s="9">
        <v>5</v>
      </c>
      <c r="K28" s="9">
        <v>7</v>
      </c>
      <c r="L28" s="9">
        <v>19.200000000000003</v>
      </c>
      <c r="M28" s="15">
        <v>24173</v>
      </c>
      <c r="N28" s="16">
        <f t="shared" si="1"/>
        <v>9.5693680694858134</v>
      </c>
    </row>
    <row r="29" spans="1:18" x14ac:dyDescent="0.2">
      <c r="A29" s="9">
        <v>1</v>
      </c>
      <c r="B29" s="9">
        <v>3</v>
      </c>
      <c r="C29" s="9">
        <v>459</v>
      </c>
      <c r="J29" s="9">
        <v>6</v>
      </c>
      <c r="K29" s="9">
        <v>12.4</v>
      </c>
      <c r="L29" s="9">
        <v>10.799999999999999</v>
      </c>
      <c r="M29" s="15">
        <v>26566</v>
      </c>
      <c r="N29" s="16">
        <f t="shared" si="1"/>
        <v>0.44832719369461577</v>
      </c>
    </row>
    <row r="30" spans="1:18" x14ac:dyDescent="0.2">
      <c r="A30" s="9">
        <v>2</v>
      </c>
      <c r="B30" s="9">
        <v>7</v>
      </c>
      <c r="C30" s="9">
        <v>2420</v>
      </c>
      <c r="J30" s="9">
        <v>7</v>
      </c>
      <c r="K30" s="9">
        <v>13.5</v>
      </c>
      <c r="L30" s="9">
        <v>8.6999999999999993</v>
      </c>
      <c r="M30" s="15">
        <v>17200</v>
      </c>
      <c r="N30" s="16">
        <f t="shared" si="1"/>
        <v>2.7797211357250431</v>
      </c>
    </row>
    <row r="31" spans="1:18" x14ac:dyDescent="0.2">
      <c r="A31" s="9">
        <v>2</v>
      </c>
      <c r="B31" s="9">
        <v>8</v>
      </c>
      <c r="C31" s="9">
        <v>2375</v>
      </c>
      <c r="J31" s="9">
        <v>8</v>
      </c>
      <c r="K31" s="9">
        <v>9.7999999999999989</v>
      </c>
      <c r="L31" s="9">
        <v>5.1999999999999993</v>
      </c>
      <c r="M31" s="15">
        <v>19372</v>
      </c>
      <c r="N31" s="16">
        <f t="shared" si="1"/>
        <v>6.2763688234322137</v>
      </c>
    </row>
    <row r="32" spans="1:18" x14ac:dyDescent="0.2">
      <c r="A32" s="9">
        <v>2</v>
      </c>
      <c r="B32" s="9">
        <v>5</v>
      </c>
      <c r="C32" s="9">
        <v>3715</v>
      </c>
      <c r="J32" s="9">
        <v>9</v>
      </c>
      <c r="K32" s="9">
        <v>14.799999999999999</v>
      </c>
      <c r="L32" s="9">
        <v>5.5</v>
      </c>
      <c r="M32" s="15">
        <v>17241</v>
      </c>
      <c r="N32" s="16">
        <f t="shared" si="1"/>
        <v>6.2119521201158099</v>
      </c>
    </row>
    <row r="33" spans="1:18" x14ac:dyDescent="0.2">
      <c r="A33" s="9">
        <v>2</v>
      </c>
      <c r="B33" s="9">
        <v>1</v>
      </c>
      <c r="C33" s="9">
        <v>1576</v>
      </c>
      <c r="J33" s="9">
        <v>10</v>
      </c>
      <c r="K33" s="9">
        <v>17.700000000000003</v>
      </c>
      <c r="L33" s="9">
        <v>20</v>
      </c>
      <c r="M33" s="15">
        <v>34500</v>
      </c>
      <c r="N33" s="16">
        <f t="shared" si="1"/>
        <v>10.579019808847704</v>
      </c>
    </row>
    <row r="34" spans="1:18" x14ac:dyDescent="0.2">
      <c r="A34" s="9">
        <v>2</v>
      </c>
      <c r="B34" s="9">
        <v>8</v>
      </c>
      <c r="C34" s="9">
        <v>1851</v>
      </c>
    </row>
    <row r="35" spans="1:18" x14ac:dyDescent="0.2">
      <c r="A35" s="9">
        <v>1</v>
      </c>
      <c r="B35" s="9">
        <v>9</v>
      </c>
      <c r="C35" s="9">
        <v>56</v>
      </c>
    </row>
    <row r="36" spans="1:18" ht="15" x14ac:dyDescent="0.25">
      <c r="A36" s="9">
        <v>2</v>
      </c>
      <c r="B36" s="9">
        <v>5</v>
      </c>
      <c r="C36" s="9">
        <v>4197</v>
      </c>
      <c r="J36" s="7" t="s">
        <v>26</v>
      </c>
    </row>
    <row r="37" spans="1:18" x14ac:dyDescent="0.2">
      <c r="A37" s="9">
        <v>2</v>
      </c>
      <c r="B37" s="9">
        <v>6</v>
      </c>
      <c r="C37" s="9">
        <v>3177</v>
      </c>
      <c r="J37" s="9" t="s">
        <v>7</v>
      </c>
      <c r="K37" s="9" t="s">
        <v>9</v>
      </c>
      <c r="L37" s="9" t="s">
        <v>10</v>
      </c>
      <c r="M37" s="9" t="s">
        <v>17</v>
      </c>
      <c r="N37" s="9" t="s">
        <v>20</v>
      </c>
      <c r="P37" s="14" t="s">
        <v>23</v>
      </c>
      <c r="Q37" s="15">
        <f>SUMPRODUCT(M38:M47,N38:N47)*14</f>
        <v>25367000.083125286</v>
      </c>
      <c r="R37" s="14" t="s">
        <v>24</v>
      </c>
    </row>
    <row r="38" spans="1:18" x14ac:dyDescent="0.2">
      <c r="A38" s="9">
        <v>2</v>
      </c>
      <c r="B38" s="9">
        <v>10</v>
      </c>
      <c r="C38" s="9">
        <v>3331</v>
      </c>
      <c r="J38" s="9">
        <v>1</v>
      </c>
      <c r="K38" s="9">
        <v>3.4</v>
      </c>
      <c r="L38" s="9">
        <v>14.2</v>
      </c>
      <c r="M38" s="15">
        <v>19730</v>
      </c>
      <c r="N38" s="16">
        <f>ABS($Q$38-K38)+ABS($Q$39-L38)</f>
        <v>10.818462302636986</v>
      </c>
      <c r="P38" s="14" t="s">
        <v>21</v>
      </c>
      <c r="Q38" s="17">
        <v>12.01851499832817</v>
      </c>
    </row>
    <row r="39" spans="1:18" x14ac:dyDescent="0.2">
      <c r="A39" s="9">
        <v>1</v>
      </c>
      <c r="B39" s="9">
        <v>5</v>
      </c>
      <c r="C39" s="9">
        <v>2594</v>
      </c>
      <c r="J39" s="9">
        <v>2</v>
      </c>
      <c r="K39" s="9">
        <v>6.6999999999999993</v>
      </c>
      <c r="L39" s="9">
        <v>5.3</v>
      </c>
      <c r="M39" s="15">
        <v>17913</v>
      </c>
      <c r="N39" s="16">
        <f t="shared" ref="N39:N47" si="2">ABS($Q$38-K39)+ABS($Q$39-L39)</f>
        <v>12.018567694019353</v>
      </c>
      <c r="P39" s="14" t="s">
        <v>22</v>
      </c>
      <c r="Q39" s="17">
        <v>12.000052695691183</v>
      </c>
    </row>
    <row r="40" spans="1:18" x14ac:dyDescent="0.2">
      <c r="A40" s="9">
        <v>2</v>
      </c>
      <c r="B40" s="9">
        <v>10</v>
      </c>
      <c r="C40" s="9">
        <v>2970</v>
      </c>
      <c r="J40" s="9">
        <v>3</v>
      </c>
      <c r="K40" s="9">
        <v>12.4</v>
      </c>
      <c r="L40" s="9">
        <v>12</v>
      </c>
      <c r="M40" s="15">
        <v>16101</v>
      </c>
      <c r="N40" s="16">
        <f t="shared" si="2"/>
        <v>0.38153769736301335</v>
      </c>
      <c r="P40" s="14" t="s">
        <v>25</v>
      </c>
      <c r="Q40" s="14">
        <v>1000</v>
      </c>
    </row>
    <row r="41" spans="1:18" x14ac:dyDescent="0.2">
      <c r="A41" s="9">
        <v>1</v>
      </c>
      <c r="B41" s="9">
        <v>9</v>
      </c>
      <c r="C41" s="9">
        <v>678</v>
      </c>
      <c r="J41" s="9">
        <v>4</v>
      </c>
      <c r="K41" s="9">
        <v>3.6</v>
      </c>
      <c r="L41" s="9">
        <v>14.9</v>
      </c>
      <c r="M41" s="15">
        <v>13314</v>
      </c>
      <c r="N41" s="16">
        <f t="shared" si="2"/>
        <v>11.318462302636988</v>
      </c>
    </row>
    <row r="42" spans="1:18" x14ac:dyDescent="0.2">
      <c r="A42" s="9">
        <v>1</v>
      </c>
      <c r="B42" s="9">
        <v>6</v>
      </c>
      <c r="C42" s="9">
        <v>678</v>
      </c>
      <c r="J42" s="9">
        <v>5</v>
      </c>
      <c r="K42" s="9">
        <v>7</v>
      </c>
      <c r="L42" s="9">
        <v>19.200000000000003</v>
      </c>
      <c r="M42" s="15">
        <v>24173</v>
      </c>
      <c r="N42" s="16">
        <f t="shared" si="2"/>
        <v>12.21846230263699</v>
      </c>
    </row>
    <row r="43" spans="1:18" x14ac:dyDescent="0.2">
      <c r="A43" s="9">
        <v>2</v>
      </c>
      <c r="B43" s="9">
        <v>10</v>
      </c>
      <c r="C43" s="9">
        <v>3124</v>
      </c>
      <c r="J43" s="9">
        <v>6</v>
      </c>
      <c r="K43" s="9">
        <v>12.4</v>
      </c>
      <c r="L43" s="9">
        <v>10.799999999999999</v>
      </c>
      <c r="M43" s="15">
        <v>26566</v>
      </c>
      <c r="N43" s="16">
        <f t="shared" si="2"/>
        <v>1.5815376973630144</v>
      </c>
    </row>
    <row r="44" spans="1:18" x14ac:dyDescent="0.2">
      <c r="A44" s="9">
        <v>2</v>
      </c>
      <c r="B44" s="9">
        <v>6</v>
      </c>
      <c r="C44" s="9">
        <v>942</v>
      </c>
      <c r="J44" s="9">
        <v>7</v>
      </c>
      <c r="K44" s="9">
        <v>13.5</v>
      </c>
      <c r="L44" s="9">
        <v>8.6999999999999993</v>
      </c>
      <c r="M44" s="15">
        <v>17200</v>
      </c>
      <c r="N44" s="16">
        <f t="shared" si="2"/>
        <v>4.7815376973630137</v>
      </c>
    </row>
    <row r="45" spans="1:18" x14ac:dyDescent="0.2">
      <c r="A45" s="9">
        <v>1</v>
      </c>
      <c r="B45" s="9">
        <v>3</v>
      </c>
      <c r="C45" s="9">
        <v>2749</v>
      </c>
      <c r="J45" s="9">
        <v>8</v>
      </c>
      <c r="K45" s="9">
        <v>9.7999999999999989</v>
      </c>
      <c r="L45" s="9">
        <v>5.1999999999999993</v>
      </c>
      <c r="M45" s="15">
        <v>19372</v>
      </c>
      <c r="N45" s="16">
        <f t="shared" si="2"/>
        <v>9.0185676940193549</v>
      </c>
    </row>
    <row r="46" spans="1:18" x14ac:dyDescent="0.2">
      <c r="A46" s="9">
        <v>1</v>
      </c>
      <c r="B46" s="9">
        <v>10</v>
      </c>
      <c r="C46" s="9">
        <v>1320</v>
      </c>
      <c r="J46" s="9">
        <v>9</v>
      </c>
      <c r="K46" s="9">
        <v>14.799999999999999</v>
      </c>
      <c r="L46" s="9">
        <v>5.5</v>
      </c>
      <c r="M46" s="15">
        <v>17241</v>
      </c>
      <c r="N46" s="16">
        <f t="shared" si="2"/>
        <v>9.2815376973630119</v>
      </c>
    </row>
    <row r="47" spans="1:18" x14ac:dyDescent="0.2">
      <c r="A47" s="9">
        <v>1</v>
      </c>
      <c r="B47" s="9">
        <v>8</v>
      </c>
      <c r="C47" s="9">
        <v>4000</v>
      </c>
      <c r="J47" s="9">
        <v>10</v>
      </c>
      <c r="K47" s="9">
        <v>17.700000000000003</v>
      </c>
      <c r="L47" s="9">
        <v>20</v>
      </c>
      <c r="M47" s="15">
        <v>34500</v>
      </c>
      <c r="N47" s="16">
        <f t="shared" si="2"/>
        <v>13.68143230598065</v>
      </c>
    </row>
    <row r="48" spans="1:18" x14ac:dyDescent="0.2">
      <c r="A48" s="9">
        <v>2</v>
      </c>
      <c r="B48" s="9">
        <v>4</v>
      </c>
      <c r="C48" s="9">
        <v>678</v>
      </c>
    </row>
    <row r="49" spans="1:3" x14ac:dyDescent="0.2">
      <c r="A49" s="9">
        <v>2</v>
      </c>
      <c r="B49" s="9">
        <v>10</v>
      </c>
      <c r="C49" s="9">
        <v>3056</v>
      </c>
    </row>
    <row r="50" spans="1:3" x14ac:dyDescent="0.2">
      <c r="A50" s="9">
        <v>1</v>
      </c>
      <c r="B50" s="9">
        <v>2</v>
      </c>
      <c r="C50" s="9">
        <v>729</v>
      </c>
    </row>
    <row r="51" spans="1:3" x14ac:dyDescent="0.2">
      <c r="A51" s="9">
        <v>2</v>
      </c>
      <c r="B51" s="9">
        <v>5</v>
      </c>
      <c r="C51" s="9">
        <v>1768</v>
      </c>
    </row>
    <row r="52" spans="1:3" x14ac:dyDescent="0.2">
      <c r="A52" s="9">
        <v>1</v>
      </c>
      <c r="B52" s="9">
        <v>5</v>
      </c>
      <c r="C52" s="9">
        <v>560</v>
      </c>
    </row>
    <row r="53" spans="1:3" x14ac:dyDescent="0.2">
      <c r="A53" s="9">
        <v>2</v>
      </c>
      <c r="B53" s="9">
        <v>10</v>
      </c>
      <c r="C53" s="9">
        <v>1913</v>
      </c>
    </row>
    <row r="54" spans="1:3" x14ac:dyDescent="0.2">
      <c r="A54" s="9">
        <v>2</v>
      </c>
      <c r="B54" s="9">
        <v>6</v>
      </c>
      <c r="C54" s="9">
        <v>2135</v>
      </c>
    </row>
    <row r="55" spans="1:3" x14ac:dyDescent="0.2">
      <c r="A55" s="9">
        <v>1</v>
      </c>
      <c r="B55" s="9">
        <v>8</v>
      </c>
      <c r="C55" s="9">
        <v>719</v>
      </c>
    </row>
    <row r="56" spans="1:3" x14ac:dyDescent="0.2">
      <c r="A56" s="9">
        <v>2</v>
      </c>
      <c r="B56" s="9">
        <v>4</v>
      </c>
      <c r="C56" s="9">
        <v>3425</v>
      </c>
    </row>
    <row r="57" spans="1:3" x14ac:dyDescent="0.2">
      <c r="A57" s="9">
        <v>1</v>
      </c>
      <c r="B57" s="9">
        <v>9</v>
      </c>
      <c r="C57" s="9">
        <v>4243</v>
      </c>
    </row>
    <row r="58" spans="1:3" x14ac:dyDescent="0.2">
      <c r="A58" s="9">
        <v>1</v>
      </c>
      <c r="B58" s="9">
        <v>5</v>
      </c>
      <c r="C58" s="9">
        <v>1491</v>
      </c>
    </row>
    <row r="59" spans="1:3" x14ac:dyDescent="0.2">
      <c r="A59" s="9">
        <v>2</v>
      </c>
      <c r="B59" s="9">
        <v>5</v>
      </c>
      <c r="C59" s="9">
        <v>463</v>
      </c>
    </row>
    <row r="60" spans="1:3" x14ac:dyDescent="0.2">
      <c r="A60" s="9">
        <v>2</v>
      </c>
      <c r="B60" s="9">
        <v>9</v>
      </c>
      <c r="C60" s="9">
        <v>3400</v>
      </c>
    </row>
    <row r="61" spans="1:3" x14ac:dyDescent="0.2">
      <c r="A61" s="9">
        <v>2</v>
      </c>
      <c r="B61" s="9">
        <v>4</v>
      </c>
      <c r="C61" s="9">
        <v>2682</v>
      </c>
    </row>
    <row r="62" spans="1:3" x14ac:dyDescent="0.2">
      <c r="A62" s="9">
        <v>1</v>
      </c>
      <c r="B62" s="9">
        <v>6</v>
      </c>
      <c r="C62" s="9">
        <v>3797</v>
      </c>
    </row>
    <row r="63" spans="1:3" x14ac:dyDescent="0.2">
      <c r="A63" s="9">
        <v>1</v>
      </c>
      <c r="B63" s="9">
        <v>9</v>
      </c>
      <c r="C63" s="9">
        <v>1598</v>
      </c>
    </row>
    <row r="64" spans="1:3" x14ac:dyDescent="0.2">
      <c r="A64" s="9">
        <v>2</v>
      </c>
      <c r="B64" s="9">
        <v>5</v>
      </c>
      <c r="C64" s="9">
        <v>730</v>
      </c>
    </row>
    <row r="65" spans="1:3" x14ac:dyDescent="0.2">
      <c r="A65" s="9">
        <v>1</v>
      </c>
      <c r="B65" s="9">
        <v>1</v>
      </c>
      <c r="C65" s="9">
        <v>412</v>
      </c>
    </row>
    <row r="66" spans="1:3" x14ac:dyDescent="0.2">
      <c r="A66" s="9">
        <v>1</v>
      </c>
      <c r="B66" s="9">
        <v>2</v>
      </c>
      <c r="C66" s="9">
        <v>1968</v>
      </c>
    </row>
    <row r="67" spans="1:3" x14ac:dyDescent="0.2">
      <c r="A67" s="9">
        <v>2</v>
      </c>
      <c r="B67" s="9">
        <v>10</v>
      </c>
      <c r="C67" s="9">
        <v>987</v>
      </c>
    </row>
    <row r="68" spans="1:3" x14ac:dyDescent="0.2">
      <c r="A68" s="9">
        <v>2</v>
      </c>
      <c r="B68" s="9">
        <v>5</v>
      </c>
      <c r="C68" s="9">
        <v>1405</v>
      </c>
    </row>
    <row r="69" spans="1:3" x14ac:dyDescent="0.2">
      <c r="A69" s="9">
        <v>2</v>
      </c>
      <c r="B69" s="9">
        <v>7</v>
      </c>
      <c r="C69" s="9">
        <v>1612</v>
      </c>
    </row>
    <row r="70" spans="1:3" x14ac:dyDescent="0.2">
      <c r="A70" s="9">
        <v>1</v>
      </c>
      <c r="B70" s="9">
        <v>7</v>
      </c>
      <c r="C70" s="9">
        <v>1003</v>
      </c>
    </row>
    <row r="71" spans="1:3" x14ac:dyDescent="0.2">
      <c r="A71" s="9">
        <v>1</v>
      </c>
      <c r="B71" s="9">
        <v>10</v>
      </c>
      <c r="C71" s="9">
        <v>95</v>
      </c>
    </row>
    <row r="72" spans="1:3" x14ac:dyDescent="0.2">
      <c r="A72" s="9">
        <v>1</v>
      </c>
      <c r="B72" s="9">
        <v>3</v>
      </c>
      <c r="C72" s="9">
        <v>711</v>
      </c>
    </row>
    <row r="73" spans="1:3" x14ac:dyDescent="0.2">
      <c r="A73" s="9">
        <v>1</v>
      </c>
      <c r="B73" s="9">
        <v>10</v>
      </c>
      <c r="C73" s="9">
        <v>2617</v>
      </c>
    </row>
    <row r="74" spans="1:3" x14ac:dyDescent="0.2">
      <c r="A74" s="9">
        <v>1</v>
      </c>
      <c r="B74" s="9">
        <v>6</v>
      </c>
      <c r="C74" s="9">
        <v>728</v>
      </c>
    </row>
    <row r="75" spans="1:3" x14ac:dyDescent="0.2">
      <c r="A75" s="9">
        <v>1</v>
      </c>
      <c r="B75" s="9">
        <v>1</v>
      </c>
      <c r="C75" s="9">
        <v>1992</v>
      </c>
    </row>
    <row r="76" spans="1:3" x14ac:dyDescent="0.2">
      <c r="A76" s="9">
        <v>2</v>
      </c>
      <c r="B76" s="9">
        <v>7</v>
      </c>
      <c r="C76" s="9">
        <v>3569</v>
      </c>
    </row>
    <row r="77" spans="1:3" x14ac:dyDescent="0.2">
      <c r="A77" s="9">
        <v>2</v>
      </c>
      <c r="B77" s="9">
        <v>9</v>
      </c>
      <c r="C77" s="9">
        <v>465</v>
      </c>
    </row>
    <row r="78" spans="1:3" x14ac:dyDescent="0.2">
      <c r="A78" s="9">
        <v>1</v>
      </c>
      <c r="B78" s="9">
        <v>5</v>
      </c>
      <c r="C78" s="9">
        <v>2398</v>
      </c>
    </row>
    <row r="79" spans="1:3" x14ac:dyDescent="0.2">
      <c r="A79" s="9">
        <v>1</v>
      </c>
      <c r="B79" s="9">
        <v>1</v>
      </c>
      <c r="C79" s="9">
        <v>3753</v>
      </c>
    </row>
    <row r="80" spans="1:3" x14ac:dyDescent="0.2">
      <c r="A80" s="9">
        <v>2</v>
      </c>
      <c r="B80" s="9">
        <v>6</v>
      </c>
      <c r="C80" s="9">
        <v>3176</v>
      </c>
    </row>
    <row r="81" spans="1:3" x14ac:dyDescent="0.2">
      <c r="A81" s="9">
        <v>2</v>
      </c>
      <c r="B81" s="9">
        <v>3</v>
      </c>
      <c r="C81" s="9">
        <v>841</v>
      </c>
    </row>
    <row r="82" spans="1:3" x14ac:dyDescent="0.2">
      <c r="A82" s="9">
        <v>1</v>
      </c>
      <c r="B82" s="9">
        <v>4</v>
      </c>
      <c r="C82" s="9">
        <v>809</v>
      </c>
    </row>
    <row r="83" spans="1:3" x14ac:dyDescent="0.2">
      <c r="A83" s="9">
        <v>2</v>
      </c>
      <c r="B83" s="9">
        <v>6</v>
      </c>
      <c r="C83" s="9">
        <v>3564</v>
      </c>
    </row>
    <row r="84" spans="1:3" x14ac:dyDescent="0.2">
      <c r="A84" s="9">
        <v>2</v>
      </c>
      <c r="B84" s="9">
        <v>1</v>
      </c>
      <c r="C84" s="9">
        <v>1537</v>
      </c>
    </row>
    <row r="85" spans="1:3" x14ac:dyDescent="0.2">
      <c r="A85" s="9">
        <v>1</v>
      </c>
      <c r="B85" s="9">
        <v>10</v>
      </c>
      <c r="C85" s="9">
        <v>1434</v>
      </c>
    </row>
    <row r="86" spans="1:3" x14ac:dyDescent="0.2">
      <c r="A86" s="9">
        <v>1</v>
      </c>
      <c r="B86" s="9">
        <v>1</v>
      </c>
      <c r="C86" s="9">
        <v>961</v>
      </c>
    </row>
    <row r="87" spans="1:3" x14ac:dyDescent="0.2">
      <c r="A87" s="9">
        <v>2</v>
      </c>
      <c r="B87" s="9">
        <v>6</v>
      </c>
      <c r="C87" s="9">
        <v>1939</v>
      </c>
    </row>
    <row r="88" spans="1:3" x14ac:dyDescent="0.2">
      <c r="A88" s="9">
        <v>2</v>
      </c>
      <c r="B88" s="9">
        <v>2</v>
      </c>
      <c r="C88" s="9">
        <v>3953</v>
      </c>
    </row>
    <row r="89" spans="1:3" x14ac:dyDescent="0.2">
      <c r="A89" s="9">
        <v>1</v>
      </c>
      <c r="B89" s="9">
        <v>1</v>
      </c>
      <c r="C89" s="9">
        <v>1439</v>
      </c>
    </row>
    <row r="90" spans="1:3" x14ac:dyDescent="0.2">
      <c r="A90" s="9">
        <v>2</v>
      </c>
      <c r="B90" s="9">
        <v>6</v>
      </c>
      <c r="C90" s="9">
        <v>1353</v>
      </c>
    </row>
    <row r="91" spans="1:3" x14ac:dyDescent="0.2">
      <c r="A91" s="9">
        <v>1</v>
      </c>
      <c r="B91" s="9">
        <v>1</v>
      </c>
      <c r="C91" s="9">
        <v>604</v>
      </c>
    </row>
    <row r="92" spans="1:3" x14ac:dyDescent="0.2">
      <c r="A92" s="9">
        <v>2</v>
      </c>
      <c r="B92" s="9">
        <v>1</v>
      </c>
      <c r="C92" s="9">
        <v>3146</v>
      </c>
    </row>
    <row r="93" spans="1:3" x14ac:dyDescent="0.2">
      <c r="A93" s="9">
        <v>1</v>
      </c>
      <c r="B93" s="9">
        <v>1</v>
      </c>
      <c r="C93" s="9">
        <v>1228</v>
      </c>
    </row>
    <row r="94" spans="1:3" x14ac:dyDescent="0.2">
      <c r="A94" s="9">
        <v>2</v>
      </c>
      <c r="B94" s="9">
        <v>7</v>
      </c>
      <c r="C94" s="9">
        <v>3437</v>
      </c>
    </row>
    <row r="95" spans="1:3" x14ac:dyDescent="0.2">
      <c r="A95" s="9">
        <v>2</v>
      </c>
      <c r="B95" s="9">
        <v>2</v>
      </c>
      <c r="C95" s="9">
        <v>62</v>
      </c>
    </row>
    <row r="96" spans="1:3" x14ac:dyDescent="0.2">
      <c r="A96" s="9">
        <v>2</v>
      </c>
      <c r="B96" s="9">
        <v>9</v>
      </c>
      <c r="C96" s="9">
        <v>3078</v>
      </c>
    </row>
    <row r="97" spans="1:3" x14ac:dyDescent="0.2">
      <c r="A97" s="9">
        <v>2</v>
      </c>
      <c r="B97" s="9">
        <v>2</v>
      </c>
      <c r="C97" s="9">
        <v>3409</v>
      </c>
    </row>
    <row r="98" spans="1:3" x14ac:dyDescent="0.2">
      <c r="A98" s="9">
        <v>2</v>
      </c>
      <c r="B98" s="9">
        <v>3</v>
      </c>
      <c r="C98" s="9">
        <v>860</v>
      </c>
    </row>
    <row r="99" spans="1:3" x14ac:dyDescent="0.2">
      <c r="A99" s="9">
        <v>2</v>
      </c>
      <c r="B99" s="9">
        <v>7</v>
      </c>
      <c r="C99" s="9">
        <v>2463</v>
      </c>
    </row>
    <row r="100" spans="1:3" x14ac:dyDescent="0.2">
      <c r="A100" s="9">
        <v>2</v>
      </c>
      <c r="B100" s="9">
        <v>10</v>
      </c>
      <c r="C100" s="9">
        <v>3931</v>
      </c>
    </row>
    <row r="101" spans="1:3" x14ac:dyDescent="0.2">
      <c r="A101" s="9">
        <v>2</v>
      </c>
      <c r="B101" s="9">
        <v>3</v>
      </c>
      <c r="C101" s="9">
        <v>4083</v>
      </c>
    </row>
    <row r="102" spans="1:3" x14ac:dyDescent="0.2">
      <c r="A102" s="9">
        <v>1</v>
      </c>
      <c r="B102" s="9">
        <v>3</v>
      </c>
      <c r="C102" s="9">
        <v>2753</v>
      </c>
    </row>
    <row r="103" spans="1:3" x14ac:dyDescent="0.2">
      <c r="A103" s="9">
        <v>2</v>
      </c>
      <c r="B103" s="9">
        <v>1</v>
      </c>
      <c r="C103" s="9">
        <v>47</v>
      </c>
    </row>
    <row r="104" spans="1:3" x14ac:dyDescent="0.2">
      <c r="A104" s="9">
        <v>2</v>
      </c>
      <c r="B104" s="9">
        <v>5</v>
      </c>
      <c r="C104" s="9">
        <v>3561</v>
      </c>
    </row>
    <row r="105" spans="1:3" x14ac:dyDescent="0.2">
      <c r="A105" s="9">
        <v>1</v>
      </c>
      <c r="B105" s="9">
        <v>9</v>
      </c>
      <c r="C105" s="9">
        <v>536</v>
      </c>
    </row>
  </sheetData>
  <mergeCells count="1">
    <mergeCell ref="B1:H3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2050" r:id="rId4">
          <objectPr defaultSize="0" autoPict="0" r:id="rId5">
            <anchor moveWithCells="1">
              <from>
                <xdr:col>14</xdr:col>
                <xdr:colOff>590550</xdr:colOff>
                <xdr:row>27</xdr:row>
                <xdr:rowOff>171450</xdr:rowOff>
              </from>
              <to>
                <xdr:col>16</xdr:col>
                <xdr:colOff>742950</xdr:colOff>
                <xdr:row>30</xdr:row>
                <xdr:rowOff>28575</xdr:rowOff>
              </to>
            </anchor>
          </objectPr>
        </oleObject>
      </mc:Choice>
      <mc:Fallback>
        <oleObject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/>
  </sheetViews>
  <sheetFormatPr defaultRowHeight="15" x14ac:dyDescent="0.2"/>
  <cols>
    <col min="1" max="1" width="9.5703125" style="3" bestFit="1" customWidth="1"/>
    <col min="2" max="2" width="20.5703125" style="3" customWidth="1"/>
    <col min="3" max="9" width="9.140625" style="3"/>
    <col min="10" max="10" width="18" style="3" bestFit="1" customWidth="1"/>
    <col min="11" max="11" width="18" style="1" bestFit="1" customWidth="1"/>
    <col min="12" max="12" width="13" style="1" bestFit="1" customWidth="1"/>
    <col min="13" max="15" width="11.42578125" style="1" bestFit="1" customWidth="1"/>
    <col min="16" max="16384" width="9.140625" style="1"/>
  </cols>
  <sheetData>
    <row r="1" spans="1:11" ht="15.75" x14ac:dyDescent="0.25">
      <c r="A1" s="18" t="s">
        <v>4</v>
      </c>
      <c r="B1" s="36" t="s">
        <v>14</v>
      </c>
      <c r="C1" s="36"/>
      <c r="D1" s="36"/>
      <c r="E1" s="36"/>
      <c r="F1" s="36"/>
      <c r="G1" s="36"/>
      <c r="H1" s="36"/>
      <c r="I1" s="36"/>
    </row>
    <row r="2" spans="1:11" ht="15.75" x14ac:dyDescent="0.25">
      <c r="A2" s="2"/>
      <c r="B2" s="36"/>
      <c r="C2" s="36"/>
      <c r="D2" s="36"/>
      <c r="E2" s="36"/>
      <c r="F2" s="36"/>
      <c r="G2" s="36"/>
      <c r="H2" s="36"/>
      <c r="I2" s="36"/>
    </row>
    <row r="3" spans="1:11" ht="3" customHeight="1" x14ac:dyDescent="0.25">
      <c r="A3" s="2"/>
    </row>
    <row r="4" spans="1:11" x14ac:dyDescent="0.2">
      <c r="B4" s="4"/>
      <c r="C4" s="35" t="s">
        <v>3</v>
      </c>
      <c r="D4" s="35"/>
      <c r="E4" s="35"/>
      <c r="F4" s="35"/>
      <c r="G4" s="35"/>
      <c r="H4" s="35"/>
      <c r="I4" s="35"/>
    </row>
    <row r="5" spans="1:11" ht="15.75" x14ac:dyDescent="0.25"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6" t="s">
        <v>2</v>
      </c>
    </row>
    <row r="6" spans="1:11" ht="15.75" x14ac:dyDescent="0.25">
      <c r="A6" s="4" t="s">
        <v>0</v>
      </c>
      <c r="B6" s="4">
        <v>1</v>
      </c>
      <c r="C6" s="4">
        <v>90</v>
      </c>
      <c r="D6" s="4">
        <v>70</v>
      </c>
      <c r="E6" s="4">
        <v>40</v>
      </c>
      <c r="F6" s="4">
        <v>100</v>
      </c>
      <c r="G6" s="4">
        <v>60</v>
      </c>
      <c r="H6" s="4">
        <v>120</v>
      </c>
      <c r="I6" s="4">
        <v>50</v>
      </c>
      <c r="J6" s="6">
        <v>10000</v>
      </c>
    </row>
    <row r="7" spans="1:11" ht="15.75" x14ac:dyDescent="0.25">
      <c r="A7" s="4" t="s">
        <v>0</v>
      </c>
      <c r="B7" s="4">
        <v>2</v>
      </c>
      <c r="C7" s="4">
        <v>50</v>
      </c>
      <c r="D7" s="4">
        <v>30</v>
      </c>
      <c r="E7" s="4">
        <v>90</v>
      </c>
      <c r="F7" s="4">
        <v>130</v>
      </c>
      <c r="G7" s="4">
        <v>70</v>
      </c>
      <c r="H7" s="4">
        <v>30</v>
      </c>
      <c r="I7" s="4">
        <v>130</v>
      </c>
      <c r="J7" s="6">
        <v>20000</v>
      </c>
    </row>
    <row r="8" spans="1:11" ht="15.75" x14ac:dyDescent="0.25">
      <c r="A8" s="4" t="s">
        <v>0</v>
      </c>
      <c r="B8" s="4">
        <v>3</v>
      </c>
      <c r="C8" s="4">
        <v>150</v>
      </c>
      <c r="D8" s="4">
        <v>90</v>
      </c>
      <c r="E8" s="4">
        <v>60</v>
      </c>
      <c r="F8" s="4">
        <v>20</v>
      </c>
      <c r="G8" s="4">
        <v>60</v>
      </c>
      <c r="H8" s="4">
        <v>110</v>
      </c>
      <c r="I8" s="4">
        <v>160</v>
      </c>
      <c r="J8" s="6">
        <v>8000</v>
      </c>
    </row>
    <row r="9" spans="1:11" ht="15.75" x14ac:dyDescent="0.25">
      <c r="B9" s="6" t="s">
        <v>1</v>
      </c>
      <c r="C9" s="6">
        <v>10000</v>
      </c>
      <c r="D9" s="6">
        <v>2000</v>
      </c>
      <c r="E9" s="6">
        <v>5000</v>
      </c>
      <c r="F9" s="6">
        <v>2000</v>
      </c>
      <c r="G9" s="6">
        <v>4000</v>
      </c>
      <c r="H9" s="6">
        <v>6000</v>
      </c>
      <c r="I9" s="6">
        <v>2000</v>
      </c>
      <c r="J9" s="4"/>
    </row>
    <row r="10" spans="1:11" ht="6.75" customHeight="1" x14ac:dyDescent="0.2"/>
    <row r="11" spans="1:11" ht="15.75" x14ac:dyDescent="0.25">
      <c r="A11" s="18" t="s">
        <v>27</v>
      </c>
    </row>
    <row r="12" spans="1:11" x14ac:dyDescent="0.2">
      <c r="B12" s="5"/>
      <c r="C12" s="35" t="s">
        <v>3</v>
      </c>
      <c r="D12" s="35"/>
      <c r="E12" s="35"/>
      <c r="F12" s="35"/>
      <c r="G12" s="35"/>
      <c r="H12" s="35"/>
      <c r="I12" s="35"/>
    </row>
    <row r="13" spans="1:11" ht="15.75" x14ac:dyDescent="0.25">
      <c r="B13" s="5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6" t="s">
        <v>2</v>
      </c>
    </row>
    <row r="14" spans="1:11" ht="15.75" x14ac:dyDescent="0.25">
      <c r="A14" s="5" t="s">
        <v>0</v>
      </c>
      <c r="B14" s="5">
        <v>1</v>
      </c>
      <c r="C14" s="5">
        <v>90</v>
      </c>
      <c r="D14" s="5">
        <v>70</v>
      </c>
      <c r="E14" s="5">
        <v>40</v>
      </c>
      <c r="F14" s="5">
        <v>100</v>
      </c>
      <c r="G14" s="5">
        <v>60</v>
      </c>
      <c r="H14" s="5">
        <v>120</v>
      </c>
      <c r="I14" s="5">
        <v>50</v>
      </c>
      <c r="J14" s="5">
        <v>0</v>
      </c>
      <c r="K14" s="6">
        <v>10000</v>
      </c>
    </row>
    <row r="15" spans="1:11" ht="15.75" x14ac:dyDescent="0.25">
      <c r="A15" s="5" t="s">
        <v>0</v>
      </c>
      <c r="B15" s="5">
        <v>2</v>
      </c>
      <c r="C15" s="5">
        <v>50</v>
      </c>
      <c r="D15" s="5">
        <v>30</v>
      </c>
      <c r="E15" s="5">
        <v>90</v>
      </c>
      <c r="F15" s="5">
        <v>130</v>
      </c>
      <c r="G15" s="5">
        <v>70</v>
      </c>
      <c r="H15" s="5">
        <v>30</v>
      </c>
      <c r="I15" s="5">
        <v>130</v>
      </c>
      <c r="J15" s="5">
        <v>0</v>
      </c>
      <c r="K15" s="6">
        <v>20000</v>
      </c>
    </row>
    <row r="16" spans="1:11" ht="15.75" x14ac:dyDescent="0.25">
      <c r="A16" s="5" t="s">
        <v>0</v>
      </c>
      <c r="B16" s="5">
        <v>3</v>
      </c>
      <c r="C16" s="5">
        <v>150</v>
      </c>
      <c r="D16" s="5">
        <v>90</v>
      </c>
      <c r="E16" s="5">
        <v>60</v>
      </c>
      <c r="F16" s="5">
        <v>20</v>
      </c>
      <c r="G16" s="5">
        <v>60</v>
      </c>
      <c r="H16" s="5">
        <v>110</v>
      </c>
      <c r="I16" s="5">
        <v>160</v>
      </c>
      <c r="J16" s="5">
        <v>0</v>
      </c>
      <c r="K16" s="6">
        <v>8000</v>
      </c>
    </row>
    <row r="17" spans="1:15" ht="15.75" x14ac:dyDescent="0.25">
      <c r="B17" s="6" t="s">
        <v>1</v>
      </c>
      <c r="C17" s="6">
        <v>10000</v>
      </c>
      <c r="D17" s="6">
        <v>2000</v>
      </c>
      <c r="E17" s="6">
        <v>5000</v>
      </c>
      <c r="F17" s="6">
        <v>2000</v>
      </c>
      <c r="G17" s="6">
        <v>4000</v>
      </c>
      <c r="H17" s="6">
        <v>6000</v>
      </c>
      <c r="I17" s="6">
        <v>2000</v>
      </c>
      <c r="J17" s="6">
        <f>7000</f>
        <v>7000</v>
      </c>
      <c r="K17" s="5"/>
    </row>
    <row r="18" spans="1:15" ht="6.75" customHeight="1" x14ac:dyDescent="0.2"/>
    <row r="19" spans="1:15" ht="15.75" x14ac:dyDescent="0.25">
      <c r="A19" s="18" t="s">
        <v>28</v>
      </c>
    </row>
    <row r="20" spans="1:15" x14ac:dyDescent="0.2">
      <c r="B20" s="5"/>
      <c r="C20" s="35" t="s">
        <v>3</v>
      </c>
      <c r="D20" s="35"/>
      <c r="E20" s="35"/>
      <c r="F20" s="35"/>
      <c r="G20" s="35"/>
      <c r="H20" s="35"/>
      <c r="I20" s="35"/>
    </row>
    <row r="21" spans="1:15" ht="15.75" x14ac:dyDescent="0.25">
      <c r="B21" s="5"/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6" t="s">
        <v>2</v>
      </c>
      <c r="L21" s="19" t="s">
        <v>30</v>
      </c>
      <c r="N21" s="19" t="s">
        <v>29</v>
      </c>
      <c r="O21" s="5">
        <f>SUMPRODUCT(C22:J24,C14:J16)</f>
        <v>1320000</v>
      </c>
    </row>
    <row r="22" spans="1:15" ht="15.75" x14ac:dyDescent="0.25">
      <c r="A22" s="5" t="s">
        <v>0</v>
      </c>
      <c r="B22" s="5">
        <v>1</v>
      </c>
      <c r="C22" s="5">
        <v>0</v>
      </c>
      <c r="D22" s="5">
        <v>0</v>
      </c>
      <c r="E22" s="5">
        <v>5000</v>
      </c>
      <c r="F22" s="5">
        <v>0</v>
      </c>
      <c r="G22" s="5">
        <v>3000</v>
      </c>
      <c r="H22" s="5">
        <v>0</v>
      </c>
      <c r="I22" s="5">
        <v>2000</v>
      </c>
      <c r="J22" s="5">
        <v>0</v>
      </c>
      <c r="K22" s="6">
        <v>10000</v>
      </c>
      <c r="L22" s="5">
        <f>SUM(C22:J22)</f>
        <v>10000</v>
      </c>
    </row>
    <row r="23" spans="1:15" ht="15.75" x14ac:dyDescent="0.25">
      <c r="A23" s="5" t="s">
        <v>0</v>
      </c>
      <c r="B23" s="5">
        <v>2</v>
      </c>
      <c r="C23" s="5">
        <v>10000</v>
      </c>
      <c r="D23" s="5">
        <v>2000</v>
      </c>
      <c r="E23" s="5">
        <v>0</v>
      </c>
      <c r="F23" s="5">
        <v>0</v>
      </c>
      <c r="G23" s="5">
        <v>0</v>
      </c>
      <c r="H23" s="5">
        <v>6000</v>
      </c>
      <c r="I23" s="5">
        <v>0</v>
      </c>
      <c r="J23" s="5">
        <v>2000</v>
      </c>
      <c r="K23" s="6">
        <v>20000</v>
      </c>
      <c r="L23" s="5">
        <f t="shared" ref="L23:L24" si="0">SUM(C23:J23)</f>
        <v>20000</v>
      </c>
    </row>
    <row r="24" spans="1:15" ht="15.75" x14ac:dyDescent="0.25">
      <c r="A24" s="5" t="s">
        <v>0</v>
      </c>
      <c r="B24" s="5">
        <v>3</v>
      </c>
      <c r="C24" s="5">
        <v>0</v>
      </c>
      <c r="D24" s="5">
        <v>0</v>
      </c>
      <c r="E24" s="5">
        <v>0</v>
      </c>
      <c r="F24" s="5">
        <v>2000</v>
      </c>
      <c r="G24" s="5">
        <v>1000</v>
      </c>
      <c r="H24" s="5">
        <v>0</v>
      </c>
      <c r="I24" s="5">
        <v>0</v>
      </c>
      <c r="J24" s="5">
        <v>5000</v>
      </c>
      <c r="K24" s="6">
        <v>8000</v>
      </c>
      <c r="L24" s="5">
        <f t="shared" si="0"/>
        <v>8000</v>
      </c>
    </row>
    <row r="25" spans="1:15" ht="15.75" x14ac:dyDescent="0.25">
      <c r="B25" s="6" t="s">
        <v>1</v>
      </c>
      <c r="C25" s="6">
        <v>10000</v>
      </c>
      <c r="D25" s="6">
        <v>2000</v>
      </c>
      <c r="E25" s="6">
        <v>5000</v>
      </c>
      <c r="F25" s="6">
        <v>2000</v>
      </c>
      <c r="G25" s="6">
        <v>4000</v>
      </c>
      <c r="H25" s="6">
        <v>6000</v>
      </c>
      <c r="I25" s="6">
        <v>2000</v>
      </c>
      <c r="J25" s="6">
        <f>7000</f>
        <v>7000</v>
      </c>
      <c r="K25" s="5"/>
    </row>
    <row r="26" spans="1:15" x14ac:dyDescent="0.2">
      <c r="B26" s="5" t="s">
        <v>31</v>
      </c>
      <c r="C26" s="5">
        <f>SUM(C22:C24)</f>
        <v>10000</v>
      </c>
      <c r="D26" s="5">
        <f t="shared" ref="D26:J26" si="1">SUM(D22:D24)</f>
        <v>2000</v>
      </c>
      <c r="E26" s="5">
        <f t="shared" si="1"/>
        <v>5000</v>
      </c>
      <c r="F26" s="5">
        <f t="shared" si="1"/>
        <v>2000</v>
      </c>
      <c r="G26" s="5">
        <f t="shared" si="1"/>
        <v>4000</v>
      </c>
      <c r="H26" s="5">
        <f t="shared" si="1"/>
        <v>6000</v>
      </c>
      <c r="I26" s="5">
        <f t="shared" si="1"/>
        <v>2000</v>
      </c>
      <c r="J26" s="5">
        <f t="shared" si="1"/>
        <v>7000</v>
      </c>
    </row>
    <row r="27" spans="1:15" ht="7.5" customHeight="1" x14ac:dyDescent="0.2"/>
    <row r="28" spans="1:15" ht="15.75" x14ac:dyDescent="0.25">
      <c r="A28" s="18" t="s">
        <v>32</v>
      </c>
    </row>
    <row r="29" spans="1:15" x14ac:dyDescent="0.2">
      <c r="B29" s="5"/>
      <c r="C29" s="35" t="s">
        <v>3</v>
      </c>
      <c r="D29" s="35"/>
      <c r="E29" s="35"/>
      <c r="F29" s="35"/>
      <c r="G29" s="35"/>
      <c r="H29" s="35"/>
      <c r="I29" s="35"/>
    </row>
    <row r="30" spans="1:15" ht="15.75" x14ac:dyDescent="0.25">
      <c r="B30" s="5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6" t="s">
        <v>2</v>
      </c>
      <c r="M30" s="19" t="s">
        <v>29</v>
      </c>
      <c r="N30" s="5">
        <f>SUMPRODUCT(C31:J33,C14:J16)</f>
        <v>1520000</v>
      </c>
    </row>
    <row r="31" spans="1:15" ht="15.75" x14ac:dyDescent="0.25">
      <c r="A31" s="5" t="s">
        <v>0</v>
      </c>
      <c r="B31" s="5">
        <v>1</v>
      </c>
      <c r="C31" s="5"/>
      <c r="D31" s="5"/>
      <c r="E31" s="20">
        <v>3000</v>
      </c>
      <c r="F31" s="5"/>
      <c r="G31" s="5"/>
      <c r="H31" s="5"/>
      <c r="I31" s="5"/>
      <c r="J31" s="20">
        <v>7000</v>
      </c>
      <c r="K31" s="6"/>
    </row>
    <row r="32" spans="1:15" ht="15.75" x14ac:dyDescent="0.25">
      <c r="A32" s="5" t="s">
        <v>0</v>
      </c>
      <c r="B32" s="5">
        <v>2</v>
      </c>
      <c r="C32" s="20">
        <v>10000</v>
      </c>
      <c r="D32" s="20">
        <v>2000</v>
      </c>
      <c r="E32" s="5"/>
      <c r="F32" s="5"/>
      <c r="G32" s="5"/>
      <c r="H32" s="20">
        <v>6000</v>
      </c>
      <c r="I32" s="20">
        <v>2000</v>
      </c>
      <c r="J32" s="5"/>
      <c r="K32" s="6"/>
      <c r="M32" s="19" t="s">
        <v>33</v>
      </c>
      <c r="N32" s="5">
        <f>MIN(C31:J33)</f>
        <v>2000</v>
      </c>
    </row>
    <row r="33" spans="1:14" ht="15.75" x14ac:dyDescent="0.25">
      <c r="A33" s="5" t="s">
        <v>0</v>
      </c>
      <c r="B33" s="5">
        <v>3</v>
      </c>
      <c r="C33" s="5"/>
      <c r="D33" s="5"/>
      <c r="E33" s="20">
        <v>2000</v>
      </c>
      <c r="F33" s="20">
        <v>2000</v>
      </c>
      <c r="G33" s="20">
        <v>4000</v>
      </c>
      <c r="H33" s="5"/>
      <c r="I33" s="5"/>
      <c r="J33" s="5"/>
      <c r="K33" s="6"/>
    </row>
    <row r="34" spans="1:14" ht="15.75" x14ac:dyDescent="0.25">
      <c r="B34" s="6" t="s">
        <v>1</v>
      </c>
      <c r="C34" s="6"/>
      <c r="D34" s="6"/>
      <c r="E34" s="6"/>
      <c r="F34" s="6"/>
      <c r="G34" s="6"/>
      <c r="H34" s="6"/>
      <c r="I34" s="6"/>
      <c r="J34" s="6"/>
      <c r="K34" s="5"/>
    </row>
    <row r="35" spans="1:14" ht="8.25" customHeight="1" x14ac:dyDescent="0.2"/>
    <row r="36" spans="1:14" ht="15.75" x14ac:dyDescent="0.25">
      <c r="A36" s="18" t="s">
        <v>34</v>
      </c>
    </row>
    <row r="37" spans="1:14" x14ac:dyDescent="0.2">
      <c r="B37" s="5"/>
      <c r="C37" s="35" t="s">
        <v>3</v>
      </c>
      <c r="D37" s="35"/>
      <c r="E37" s="35"/>
      <c r="F37" s="35"/>
      <c r="G37" s="35"/>
      <c r="H37" s="35"/>
      <c r="I37" s="35"/>
    </row>
    <row r="38" spans="1:14" ht="15.75" x14ac:dyDescent="0.25">
      <c r="B38" s="21" t="s">
        <v>35</v>
      </c>
      <c r="C38" s="21"/>
      <c r="D38" s="21"/>
      <c r="E38" s="21"/>
      <c r="F38" s="21"/>
      <c r="G38" s="21"/>
      <c r="H38" s="21"/>
      <c r="I38" s="21"/>
      <c r="J38" s="21"/>
      <c r="K38" s="6" t="s">
        <v>2</v>
      </c>
      <c r="M38" s="19" t="s">
        <v>29</v>
      </c>
      <c r="N38" s="5">
        <f>SUMPRODUCT(C39:J41,C14:J16)</f>
        <v>1340000</v>
      </c>
    </row>
    <row r="39" spans="1:14" ht="15.75" x14ac:dyDescent="0.25">
      <c r="A39" s="5" t="s">
        <v>0</v>
      </c>
      <c r="B39" s="21"/>
      <c r="C39" s="5"/>
      <c r="D39" s="5"/>
      <c r="E39" s="20">
        <v>5000</v>
      </c>
      <c r="F39" s="5"/>
      <c r="G39" s="20">
        <v>2000</v>
      </c>
      <c r="H39" s="5"/>
      <c r="I39" s="20">
        <v>2000</v>
      </c>
      <c r="J39" s="20">
        <v>1000</v>
      </c>
      <c r="K39" s="6"/>
    </row>
    <row r="40" spans="1:14" ht="15.75" x14ac:dyDescent="0.25">
      <c r="A40" s="5" t="s">
        <v>0</v>
      </c>
      <c r="B40" s="21"/>
      <c r="C40" s="20">
        <v>10000</v>
      </c>
      <c r="D40" s="20">
        <v>2000</v>
      </c>
      <c r="E40" s="5"/>
      <c r="F40" s="5"/>
      <c r="G40" s="20">
        <v>2000</v>
      </c>
      <c r="H40" s="20">
        <v>6000</v>
      </c>
      <c r="I40" s="5"/>
      <c r="J40" s="5"/>
      <c r="K40" s="6"/>
    </row>
    <row r="41" spans="1:14" ht="15.75" x14ac:dyDescent="0.25">
      <c r="A41" s="5" t="s">
        <v>0</v>
      </c>
      <c r="B41" s="21"/>
      <c r="C41" s="5"/>
      <c r="D41" s="5"/>
      <c r="E41" s="5"/>
      <c r="F41" s="20">
        <v>2000</v>
      </c>
      <c r="G41" s="5"/>
      <c r="H41" s="5"/>
      <c r="I41" s="5"/>
      <c r="J41" s="20">
        <v>6000</v>
      </c>
      <c r="K41" s="6"/>
    </row>
    <row r="42" spans="1:14" ht="15.75" x14ac:dyDescent="0.25">
      <c r="B42" s="6" t="s">
        <v>1</v>
      </c>
      <c r="C42" s="6"/>
      <c r="D42" s="6"/>
      <c r="E42" s="6"/>
      <c r="F42" s="6"/>
      <c r="G42" s="6"/>
      <c r="H42" s="6"/>
      <c r="I42" s="6"/>
      <c r="J42" s="6"/>
      <c r="K42" s="5"/>
    </row>
  </sheetData>
  <mergeCells count="6">
    <mergeCell ref="C37:I37"/>
    <mergeCell ref="B1:I2"/>
    <mergeCell ref="C4:I4"/>
    <mergeCell ref="C12:I12"/>
    <mergeCell ref="C20:I20"/>
    <mergeCell ref="C29:I29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115" zoomScaleNormal="115" workbookViewId="0"/>
  </sheetViews>
  <sheetFormatPr defaultRowHeight="15" x14ac:dyDescent="0.2"/>
  <cols>
    <col min="1" max="2" width="9.140625" style="13"/>
    <col min="3" max="12" width="5.5703125" style="13" customWidth="1"/>
    <col min="13" max="13" width="6.85546875" style="13" customWidth="1"/>
    <col min="14" max="14" width="8" style="13" customWidth="1"/>
    <col min="15" max="16384" width="9.140625" style="13"/>
  </cols>
  <sheetData>
    <row r="1" spans="1:19" ht="15.75" x14ac:dyDescent="0.25">
      <c r="A1" s="12" t="s">
        <v>4</v>
      </c>
      <c r="B1" s="13" t="s">
        <v>16</v>
      </c>
    </row>
    <row r="2" spans="1:19" x14ac:dyDescent="0.2">
      <c r="B2" s="13" t="s">
        <v>11</v>
      </c>
    </row>
    <row r="3" spans="1:19" x14ac:dyDescent="0.2">
      <c r="B3" s="13" t="s">
        <v>12</v>
      </c>
    </row>
    <row r="4" spans="1:19" x14ac:dyDescent="0.2">
      <c r="B4" s="13" t="s">
        <v>13</v>
      </c>
    </row>
    <row r="7" spans="1:19" ht="15.75" x14ac:dyDescent="0.25">
      <c r="L7" s="22" t="s">
        <v>36</v>
      </c>
    </row>
    <row r="8" spans="1:19" x14ac:dyDescent="0.2">
      <c r="L8" s="23" t="s">
        <v>37</v>
      </c>
      <c r="M8" s="23" t="s">
        <v>38</v>
      </c>
      <c r="N8" s="23" t="s">
        <v>39</v>
      </c>
      <c r="O8" s="23" t="s">
        <v>40</v>
      </c>
      <c r="P8" s="23" t="s">
        <v>41</v>
      </c>
      <c r="Q8" s="23" t="s">
        <v>42</v>
      </c>
      <c r="R8" s="23" t="s">
        <v>43</v>
      </c>
      <c r="S8" s="23" t="s">
        <v>44</v>
      </c>
    </row>
    <row r="9" spans="1:19" x14ac:dyDescent="0.2">
      <c r="L9" s="23" t="s">
        <v>38</v>
      </c>
      <c r="M9" s="23">
        <v>0</v>
      </c>
      <c r="N9" s="24">
        <v>20</v>
      </c>
      <c r="O9" s="24">
        <v>52</v>
      </c>
      <c r="P9" s="24">
        <v>33</v>
      </c>
      <c r="Q9" s="24">
        <v>25</v>
      </c>
      <c r="R9" s="24">
        <v>55</v>
      </c>
      <c r="S9" s="24">
        <v>80</v>
      </c>
    </row>
    <row r="10" spans="1:19" x14ac:dyDescent="0.2">
      <c r="L10" s="23" t="s">
        <v>39</v>
      </c>
      <c r="M10" s="23"/>
      <c r="N10" s="23">
        <v>0</v>
      </c>
      <c r="O10" s="24">
        <v>32</v>
      </c>
      <c r="P10" s="24">
        <v>53</v>
      </c>
      <c r="Q10" s="24">
        <v>40</v>
      </c>
      <c r="R10" s="24">
        <v>75</v>
      </c>
      <c r="S10" s="24">
        <v>60</v>
      </c>
    </row>
    <row r="11" spans="1:19" x14ac:dyDescent="0.2">
      <c r="L11" s="23" t="s">
        <v>40</v>
      </c>
      <c r="M11" s="23"/>
      <c r="N11" s="23"/>
      <c r="O11" s="23">
        <v>0</v>
      </c>
      <c r="P11" s="24">
        <v>85</v>
      </c>
      <c r="Q11" s="24">
        <v>43</v>
      </c>
      <c r="R11" s="24">
        <v>107</v>
      </c>
      <c r="S11" s="24">
        <v>80</v>
      </c>
    </row>
    <row r="12" spans="1:19" x14ac:dyDescent="0.2">
      <c r="L12" s="23" t="s">
        <v>41</v>
      </c>
      <c r="M12" s="23"/>
      <c r="N12" s="23"/>
      <c r="O12" s="23"/>
      <c r="P12" s="23">
        <v>0</v>
      </c>
      <c r="Q12" s="24">
        <v>48</v>
      </c>
      <c r="R12" s="24">
        <v>68</v>
      </c>
      <c r="S12" s="24">
        <v>103</v>
      </c>
    </row>
    <row r="13" spans="1:19" x14ac:dyDescent="0.2">
      <c r="L13" s="23" t="s">
        <v>42</v>
      </c>
      <c r="M13" s="23"/>
      <c r="N13" s="23"/>
      <c r="O13" s="23"/>
      <c r="P13" s="23"/>
      <c r="Q13" s="23">
        <v>0</v>
      </c>
      <c r="R13" s="24">
        <v>80</v>
      </c>
      <c r="S13" s="24">
        <v>100</v>
      </c>
    </row>
    <row r="14" spans="1:19" x14ac:dyDescent="0.2">
      <c r="L14" s="23" t="s">
        <v>43</v>
      </c>
      <c r="M14" s="23"/>
      <c r="N14" s="23"/>
      <c r="O14" s="23"/>
      <c r="P14" s="23"/>
      <c r="Q14" s="23"/>
      <c r="R14" s="23">
        <v>0</v>
      </c>
      <c r="S14" s="24">
        <v>35</v>
      </c>
    </row>
    <row r="15" spans="1:19" x14ac:dyDescent="0.2">
      <c r="L15" s="23" t="s">
        <v>44</v>
      </c>
      <c r="M15" s="23"/>
      <c r="N15" s="23"/>
      <c r="O15" s="23"/>
      <c r="P15" s="23"/>
      <c r="Q15" s="23"/>
      <c r="R15" s="23"/>
      <c r="S15" s="23">
        <v>0</v>
      </c>
    </row>
    <row r="17" spans="12:20" ht="15.75" x14ac:dyDescent="0.25">
      <c r="L17" s="22" t="s">
        <v>45</v>
      </c>
    </row>
    <row r="18" spans="12:20" ht="15.75" thickBot="1" x14ac:dyDescent="0.25">
      <c r="L18" s="23" t="s">
        <v>37</v>
      </c>
      <c r="M18" s="28" t="s">
        <v>40</v>
      </c>
      <c r="N18" s="23" t="s">
        <v>41</v>
      </c>
      <c r="O18" s="23" t="s">
        <v>42</v>
      </c>
      <c r="P18" s="23" t="s">
        <v>43</v>
      </c>
      <c r="Q18" s="28" t="s">
        <v>44</v>
      </c>
    </row>
    <row r="19" spans="12:20" ht="15.75" thickBot="1" x14ac:dyDescent="0.25">
      <c r="L19" s="27" t="s">
        <v>39</v>
      </c>
      <c r="M19" s="29">
        <f>$N$9+O9-O10</f>
        <v>40</v>
      </c>
      <c r="N19" s="31">
        <f t="shared" ref="N19:P19" si="0">$N$9+P9-P10</f>
        <v>0</v>
      </c>
      <c r="O19" s="28">
        <f t="shared" si="0"/>
        <v>5</v>
      </c>
      <c r="P19" s="27">
        <f t="shared" si="0"/>
        <v>0</v>
      </c>
      <c r="Q19" s="29">
        <f>$N$9+S9-S10</f>
        <v>40</v>
      </c>
    </row>
    <row r="20" spans="12:20" ht="15.75" thickBot="1" x14ac:dyDescent="0.25">
      <c r="L20" s="23" t="s">
        <v>40</v>
      </c>
      <c r="M20" s="30"/>
      <c r="N20" s="27">
        <f>$O$9+P9-P11</f>
        <v>0</v>
      </c>
      <c r="O20" s="29">
        <f t="shared" ref="O20:P20" si="1">$O$9+Q9-Q11</f>
        <v>34</v>
      </c>
      <c r="P20" s="33">
        <f t="shared" si="1"/>
        <v>0</v>
      </c>
      <c r="Q20" s="29">
        <f>$O$9+S9-S11</f>
        <v>52</v>
      </c>
    </row>
    <row r="21" spans="12:20" ht="15.75" thickBot="1" x14ac:dyDescent="0.25">
      <c r="L21" s="23" t="s">
        <v>41</v>
      </c>
      <c r="M21" s="23"/>
      <c r="N21" s="27"/>
      <c r="O21" s="29">
        <f>$P$9+Q9-Q12</f>
        <v>10</v>
      </c>
      <c r="P21" s="29">
        <f t="shared" ref="P21" si="2">$P$9+R9-R12</f>
        <v>20</v>
      </c>
      <c r="Q21" s="32">
        <f>$P$9+S9-S12</f>
        <v>10</v>
      </c>
    </row>
    <row r="22" spans="12:20" ht="15.75" thickBot="1" x14ac:dyDescent="0.25">
      <c r="L22" s="23" t="s">
        <v>42</v>
      </c>
      <c r="M22" s="23"/>
      <c r="N22" s="23"/>
      <c r="O22" s="30"/>
      <c r="P22" s="30">
        <f>$Q$9+R9-R13</f>
        <v>0</v>
      </c>
      <c r="Q22" s="28">
        <f>$Q$9+S9-S13</f>
        <v>5</v>
      </c>
    </row>
    <row r="23" spans="12:20" ht="15.75" thickBot="1" x14ac:dyDescent="0.25">
      <c r="L23" s="23" t="s">
        <v>43</v>
      </c>
      <c r="M23" s="23"/>
      <c r="N23" s="23"/>
      <c r="O23" s="23"/>
      <c r="P23" s="27"/>
      <c r="Q23" s="29">
        <f>$R$9+S9-S14</f>
        <v>100</v>
      </c>
    </row>
    <row r="25" spans="12:20" ht="15.75" x14ac:dyDescent="0.25">
      <c r="L25" s="12" t="s">
        <v>46</v>
      </c>
      <c r="T25" s="25"/>
    </row>
    <row r="26" spans="12:20" x14ac:dyDescent="0.2">
      <c r="L26" s="13" t="s">
        <v>47</v>
      </c>
    </row>
    <row r="27" spans="12:20" ht="15.75" thickBot="1" x14ac:dyDescent="0.25"/>
    <row r="28" spans="12:20" ht="16.5" thickBot="1" x14ac:dyDescent="0.3">
      <c r="L28" s="12" t="s">
        <v>48</v>
      </c>
      <c r="T28" s="26"/>
    </row>
    <row r="29" spans="12:20" x14ac:dyDescent="0.2">
      <c r="L29" s="13" t="s">
        <v>49</v>
      </c>
      <c r="P29" s="13" t="s">
        <v>50</v>
      </c>
    </row>
    <row r="30" spans="12:20" x14ac:dyDescent="0.2">
      <c r="L30" s="13" t="s">
        <v>51</v>
      </c>
      <c r="P30" s="13" t="s">
        <v>52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Projekt</vt:lpstr>
      <vt:lpstr>Řešení 1</vt:lpstr>
      <vt:lpstr>Řešení 2</vt:lpstr>
      <vt:lpstr>Řešení 3</vt:lpstr>
    </vt:vector>
  </TitlesOfParts>
  <Company>VŠCHT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dcterms:created xsi:type="dcterms:W3CDTF">2011-11-15T10:57:56Z</dcterms:created>
  <dcterms:modified xsi:type="dcterms:W3CDTF">2024-04-17T08:36:54Z</dcterms:modified>
</cp:coreProperties>
</file>