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40" windowWidth="9420" windowHeight="4500" activeTab="5"/>
  </bookViews>
  <sheets>
    <sheet name="3_1" sheetId="1" r:id="rId1"/>
    <sheet name="3_2" sheetId="2" r:id="rId2"/>
    <sheet name="3_3" sheetId="3" r:id="rId3"/>
    <sheet name="3_4" sheetId="4" r:id="rId4"/>
    <sheet name="3_5" sheetId="5" r:id="rId5"/>
    <sheet name="3_6" sheetId="6" r:id="rId6"/>
  </sheets>
  <definedNames/>
  <calcPr fullCalcOnLoad="1"/>
</workbook>
</file>

<file path=xl/sharedStrings.xml><?xml version="1.0" encoding="utf-8"?>
<sst xmlns="http://schemas.openxmlformats.org/spreadsheetml/2006/main" count="401" uniqueCount="122">
  <si>
    <t>Deník</t>
  </si>
  <si>
    <t>ČUP</t>
  </si>
  <si>
    <t>Doklad</t>
  </si>
  <si>
    <t>Kč</t>
  </si>
  <si>
    <t>Předkontace</t>
  </si>
  <si>
    <t>MD</t>
  </si>
  <si>
    <t>D</t>
  </si>
  <si>
    <t>a)</t>
  </si>
  <si>
    <t>ID</t>
  </si>
  <si>
    <t>b)</t>
  </si>
  <si>
    <t>Příklad 3/1</t>
  </si>
  <si>
    <t>DFA</t>
  </si>
  <si>
    <t>VBÚ</t>
  </si>
  <si>
    <t>VFA</t>
  </si>
  <si>
    <t xml:space="preserve">a) </t>
  </si>
  <si>
    <t>Příklad 3/2</t>
  </si>
  <si>
    <t>ZVL</t>
  </si>
  <si>
    <t>a) PPD</t>
  </si>
  <si>
    <t>b) VBU</t>
  </si>
  <si>
    <t>VPD</t>
  </si>
  <si>
    <t>VBU</t>
  </si>
  <si>
    <t>c)</t>
  </si>
  <si>
    <t xml:space="preserve">b) </t>
  </si>
  <si>
    <t>Příklad 3/3</t>
  </si>
  <si>
    <t>d)</t>
  </si>
  <si>
    <t>e)</t>
  </si>
  <si>
    <t>f)</t>
  </si>
  <si>
    <t>Příklad 3/4</t>
  </si>
  <si>
    <t>doměrka</t>
  </si>
  <si>
    <t>vratka</t>
  </si>
  <si>
    <t>111</t>
  </si>
  <si>
    <t>321/A</t>
  </si>
  <si>
    <t>343</t>
  </si>
  <si>
    <t>221</t>
  </si>
  <si>
    <t>151</t>
  </si>
  <si>
    <t>324/I</t>
  </si>
  <si>
    <t>601</t>
  </si>
  <si>
    <t>321/B</t>
  </si>
  <si>
    <t>311/I</t>
  </si>
  <si>
    <t>311/II</t>
  </si>
  <si>
    <t>325/II</t>
  </si>
  <si>
    <t>315/B</t>
  </si>
  <si>
    <t>521</t>
  </si>
  <si>
    <t>331</t>
  </si>
  <si>
    <t>336</t>
  </si>
  <si>
    <t>342</t>
  </si>
  <si>
    <t>379</t>
  </si>
  <si>
    <t>211</t>
  </si>
  <si>
    <t>261</t>
  </si>
  <si>
    <t>524</t>
  </si>
  <si>
    <t>335</t>
  </si>
  <si>
    <t>512</t>
  </si>
  <si>
    <t>333</t>
  </si>
  <si>
    <t>591</t>
  </si>
  <si>
    <t>341</t>
  </si>
  <si>
    <t>595</t>
  </si>
  <si>
    <t>366</t>
  </si>
  <si>
    <t>531</t>
  </si>
  <si>
    <t>345</t>
  </si>
  <si>
    <t>532</t>
  </si>
  <si>
    <t>538</t>
  </si>
  <si>
    <t>346</t>
  </si>
  <si>
    <t>042</t>
  </si>
  <si>
    <t>648</t>
  </si>
  <si>
    <t>321</t>
  </si>
  <si>
    <t>336/ZP</t>
  </si>
  <si>
    <t>336/SZ</t>
  </si>
  <si>
    <t>522</t>
  </si>
  <si>
    <t>a1)</t>
  </si>
  <si>
    <t>a2)</t>
  </si>
  <si>
    <t>b2)</t>
  </si>
  <si>
    <t>b1)</t>
  </si>
  <si>
    <t>Příklad 3/5</t>
  </si>
  <si>
    <t>DFA-dobr.</t>
  </si>
  <si>
    <t>VFA-vrub.</t>
  </si>
  <si>
    <t>DPH</t>
  </si>
  <si>
    <t>Omd</t>
  </si>
  <si>
    <t>Od</t>
  </si>
  <si>
    <t>KS</t>
  </si>
  <si>
    <t>odvod či nadměrný odpočet?</t>
  </si>
  <si>
    <t>Příklad 3/6</t>
  </si>
  <si>
    <t>311</t>
  </si>
  <si>
    <t>604</t>
  </si>
  <si>
    <t>518</t>
  </si>
  <si>
    <t>383</t>
  </si>
  <si>
    <t>381</t>
  </si>
  <si>
    <t>384</t>
  </si>
  <si>
    <t>602</t>
  </si>
  <si>
    <t>385</t>
  </si>
  <si>
    <t>501</t>
  </si>
  <si>
    <t>378</t>
  </si>
  <si>
    <t>Poskytnutá záloha na mat: US 15x!!!</t>
  </si>
  <si>
    <t>DPH plně zúčtováno v rámci poskytnuté zálohy</t>
  </si>
  <si>
    <t>zúčtování zálohy s DFA</t>
  </si>
  <si>
    <t>Zbývající část DPH, která nebyla uhrazena v rámci přijaté zálohy</t>
  </si>
  <si>
    <t>zúčtování zálohy s VFA</t>
  </si>
  <si>
    <t>ID (VPD)</t>
  </si>
  <si>
    <t>možné řešení (např. střední, velká ÚJ)</t>
  </si>
  <si>
    <t>ZP za společníky</t>
  </si>
  <si>
    <t>SZ za společníky</t>
  </si>
  <si>
    <t>ZP za zaměstnance</t>
  </si>
  <si>
    <t>SZ za zaměstnance</t>
  </si>
  <si>
    <t xml:space="preserve">Pozn.: </t>
  </si>
  <si>
    <t>1) Společníky s.r.o. v závislé činnosti lze zúčtovat též analyticky na 331, v příkladu využit účet 366.</t>
  </si>
  <si>
    <t>2) Vyplacené zálohy na mzdy nutno uvažovat jako PS na účtech 366 (spol.), resp. 331 (zam.)!!!</t>
  </si>
  <si>
    <t>ZVL (společníci)</t>
  </si>
  <si>
    <t>ZVL (zaměstnanci)</t>
  </si>
  <si>
    <t>předepsané nároky (HM) mínus srážky a vyplacené zálohy</t>
  </si>
  <si>
    <t>Pozn.:</t>
  </si>
  <si>
    <t>zjednodušeno - SZ a ZP bez analytické evidence</t>
  </si>
  <si>
    <t>ZP srážka z mezd</t>
  </si>
  <si>
    <t>SZ srážka z mezd</t>
  </si>
  <si>
    <r>
      <t>ID (</t>
    </r>
    <r>
      <rPr>
        <sz val="8"/>
        <rFont val="Arial"/>
        <family val="2"/>
      </rPr>
      <t>ZP a SZ placené zaměstnavatelem</t>
    </r>
    <r>
      <rPr>
        <sz val="10"/>
        <rFont val="Arial"/>
        <family val="2"/>
      </rPr>
      <t>)</t>
    </r>
  </si>
  <si>
    <t>(v souvislosti s finanční krizí odpočet možný od IV/2009)</t>
  </si>
  <si>
    <t>operace následujícího úč.obd. 20X2:</t>
  </si>
  <si>
    <t>operace  úč.obd. 20X1:</t>
  </si>
  <si>
    <t>Případný PS na ú. 343 nutno zahrnout do výpočtu!!!</t>
  </si>
  <si>
    <t>Stav DPH za dané zdaňovací období po vyrovnání se státem</t>
  </si>
  <si>
    <t xml:space="preserve">sazba DPFO*HM-slevy na dani </t>
  </si>
  <si>
    <t>částky povinné k odvodu mínus částky nárokované</t>
  </si>
  <si>
    <t>3) Uvažovány pouze slevy na poplatníka (od r. 2022 je 2570,- Kč měsíčně na 1 poplatníka)</t>
  </si>
  <si>
    <t>Uvažovány pouze slevy na poplatníka (2570,- Kč měsíčně na 1 poplatníka)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</si>
</sst>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0.0"/>
  </numFmts>
  <fonts count="3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3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33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6" xfId="0" applyFill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28" xfId="0" applyBorder="1" applyAlignment="1">
      <alignment/>
    </xf>
    <xf numFmtId="0" fontId="0" fillId="35" borderId="2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49" fontId="0" fillId="37" borderId="14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2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0" borderId="26" xfId="0" applyBorder="1" applyAlignment="1">
      <alignment/>
    </xf>
    <xf numFmtId="0" fontId="3" fillId="0" borderId="15" xfId="0" applyFont="1" applyBorder="1" applyAlignment="1">
      <alignment/>
    </xf>
    <xf numFmtId="0" fontId="0" fillId="38" borderId="12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0" xfId="0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0" fillId="40" borderId="24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49" fontId="0" fillId="0" borderId="40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49" fontId="0" fillId="9" borderId="10" xfId="0" applyNumberFormat="1" applyFill="1" applyBorder="1" applyAlignment="1">
      <alignment horizontal="center"/>
    </xf>
    <xf numFmtId="49" fontId="0" fillId="9" borderId="14" xfId="0" applyNumberFormat="1" applyFill="1" applyBorder="1" applyAlignment="1">
      <alignment horizontal="center"/>
    </xf>
    <xf numFmtId="0" fontId="0" fillId="9" borderId="0" xfId="0" applyFill="1" applyAlignment="1">
      <alignment/>
    </xf>
    <xf numFmtId="1" fontId="0" fillId="35" borderId="10" xfId="0" applyNumberForma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7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110" zoomScaleNormal="110" zoomScalePageLayoutView="0" workbookViewId="0" topLeftCell="A28">
      <selection activeCell="C29" sqref="C29"/>
    </sheetView>
  </sheetViews>
  <sheetFormatPr defaultColWidth="9.140625" defaultRowHeight="12.75"/>
  <cols>
    <col min="1" max="1" width="5.421875" style="0" customWidth="1"/>
    <col min="2" max="2" width="7.8515625" style="0" customWidth="1"/>
  </cols>
  <sheetData>
    <row r="1" ht="12">
      <c r="A1" t="s">
        <v>10</v>
      </c>
    </row>
    <row r="3" ht="12.75" thickBot="1">
      <c r="A3" t="s">
        <v>0</v>
      </c>
    </row>
    <row r="4" spans="1:5" ht="12">
      <c r="A4" s="100" t="s">
        <v>1</v>
      </c>
      <c r="B4" s="102" t="s">
        <v>2</v>
      </c>
      <c r="C4" s="102" t="s">
        <v>3</v>
      </c>
      <c r="D4" s="102" t="s">
        <v>4</v>
      </c>
      <c r="E4" s="104"/>
    </row>
    <row r="5" spans="1:5" ht="12.75" thickBot="1">
      <c r="A5" s="101"/>
      <c r="B5" s="103"/>
      <c r="C5" s="103"/>
      <c r="D5" s="22" t="s">
        <v>5</v>
      </c>
      <c r="E5" s="23" t="s">
        <v>6</v>
      </c>
    </row>
    <row r="6" spans="1:5" ht="12">
      <c r="A6" s="9">
        <v>1</v>
      </c>
      <c r="B6" s="31" t="s">
        <v>11</v>
      </c>
      <c r="C6" s="10"/>
      <c r="D6" s="11"/>
      <c r="E6" s="12"/>
    </row>
    <row r="7" spans="1:5" ht="12">
      <c r="A7" s="9"/>
      <c r="B7" s="1" t="s">
        <v>7</v>
      </c>
      <c r="C7" s="1">
        <v>500000</v>
      </c>
      <c r="D7" s="2" t="s">
        <v>30</v>
      </c>
      <c r="E7" s="8" t="s">
        <v>31</v>
      </c>
    </row>
    <row r="8" spans="1:5" ht="12">
      <c r="A8" s="14"/>
      <c r="B8" s="1" t="s">
        <v>9</v>
      </c>
      <c r="C8" s="1">
        <v>105000</v>
      </c>
      <c r="D8" s="2" t="s">
        <v>32</v>
      </c>
      <c r="E8" s="8" t="s">
        <v>31</v>
      </c>
    </row>
    <row r="9" spans="1:5" ht="12">
      <c r="A9" s="9">
        <v>2</v>
      </c>
      <c r="B9" s="32" t="s">
        <v>12</v>
      </c>
      <c r="C9" s="10"/>
      <c r="D9" s="11"/>
      <c r="E9" s="12"/>
    </row>
    <row r="10" spans="1:6" ht="12">
      <c r="A10" s="9"/>
      <c r="B10" s="45" t="s">
        <v>7</v>
      </c>
      <c r="C10" s="45">
        <v>200000</v>
      </c>
      <c r="D10" s="46" t="s">
        <v>34</v>
      </c>
      <c r="E10" s="47" t="s">
        <v>33</v>
      </c>
      <c r="F10" t="s">
        <v>91</v>
      </c>
    </row>
    <row r="11" spans="1:5" ht="12">
      <c r="A11" s="14"/>
      <c r="B11" s="45" t="s">
        <v>9</v>
      </c>
      <c r="C11" s="45">
        <v>42000</v>
      </c>
      <c r="D11" s="46" t="s">
        <v>32</v>
      </c>
      <c r="E11" s="47" t="s">
        <v>33</v>
      </c>
    </row>
    <row r="12" spans="1:5" ht="12">
      <c r="A12" s="9">
        <v>3</v>
      </c>
      <c r="B12" s="32" t="s">
        <v>12</v>
      </c>
      <c r="C12" s="10"/>
      <c r="D12" s="11"/>
      <c r="E12" s="12"/>
    </row>
    <row r="13" spans="1:5" ht="12">
      <c r="A13" s="9"/>
      <c r="B13" s="48" t="s">
        <v>7</v>
      </c>
      <c r="C13" s="48">
        <v>200000</v>
      </c>
      <c r="D13" s="49" t="s">
        <v>33</v>
      </c>
      <c r="E13" s="50" t="s">
        <v>35</v>
      </c>
    </row>
    <row r="14" spans="1:5" ht="12">
      <c r="A14" s="14"/>
      <c r="B14" s="48" t="s">
        <v>9</v>
      </c>
      <c r="C14" s="48">
        <v>42000</v>
      </c>
      <c r="D14" s="49" t="s">
        <v>33</v>
      </c>
      <c r="E14" s="50" t="s">
        <v>32</v>
      </c>
    </row>
    <row r="15" spans="1:5" ht="12">
      <c r="A15" s="9">
        <v>4</v>
      </c>
      <c r="B15" s="32" t="s">
        <v>13</v>
      </c>
      <c r="C15" s="10"/>
      <c r="D15" s="11"/>
      <c r="E15" s="12"/>
    </row>
    <row r="16" spans="1:5" ht="12">
      <c r="A16" s="9"/>
      <c r="B16" s="27" t="s">
        <v>7</v>
      </c>
      <c r="C16" s="27">
        <v>400000</v>
      </c>
      <c r="D16" s="2" t="s">
        <v>39</v>
      </c>
      <c r="E16" s="8" t="s">
        <v>36</v>
      </c>
    </row>
    <row r="17" spans="1:5" ht="12">
      <c r="A17" s="14"/>
      <c r="B17" s="27" t="s">
        <v>9</v>
      </c>
      <c r="C17" s="27">
        <v>84000</v>
      </c>
      <c r="D17" s="2" t="s">
        <v>39</v>
      </c>
      <c r="E17" s="8" t="s">
        <v>32</v>
      </c>
    </row>
    <row r="18" spans="1:5" ht="12">
      <c r="A18" s="9">
        <v>5</v>
      </c>
      <c r="B18" s="32" t="s">
        <v>11</v>
      </c>
      <c r="C18" s="10"/>
      <c r="D18" s="11"/>
      <c r="E18" s="12"/>
    </row>
    <row r="19" spans="1:5" ht="12">
      <c r="A19" s="9"/>
      <c r="B19" s="45" t="s">
        <v>7</v>
      </c>
      <c r="C19" s="45">
        <v>200000</v>
      </c>
      <c r="D19" s="46" t="s">
        <v>30</v>
      </c>
      <c r="E19" s="47" t="s">
        <v>37</v>
      </c>
    </row>
    <row r="20" spans="1:6" ht="12">
      <c r="A20" s="14"/>
      <c r="B20" s="45" t="s">
        <v>9</v>
      </c>
      <c r="C20" s="45">
        <v>0</v>
      </c>
      <c r="D20" s="46" t="s">
        <v>32</v>
      </c>
      <c r="E20" s="47" t="s">
        <v>37</v>
      </c>
      <c r="F20" t="s">
        <v>92</v>
      </c>
    </row>
    <row r="21" spans="1:5" ht="12">
      <c r="A21" s="9">
        <v>6</v>
      </c>
      <c r="B21" s="32" t="s">
        <v>8</v>
      </c>
      <c r="C21" s="10"/>
      <c r="D21" s="11"/>
      <c r="E21" s="12"/>
    </row>
    <row r="22" spans="1:6" ht="12">
      <c r="A22" s="9"/>
      <c r="B22" s="27" t="s">
        <v>14</v>
      </c>
      <c r="C22" s="34">
        <v>200000</v>
      </c>
      <c r="D22" s="46" t="s">
        <v>37</v>
      </c>
      <c r="E22" s="47" t="s">
        <v>34</v>
      </c>
      <c r="F22" t="s">
        <v>93</v>
      </c>
    </row>
    <row r="23" spans="1:5" ht="12">
      <c r="A23" s="7">
        <v>7</v>
      </c>
      <c r="B23" s="27" t="s">
        <v>12</v>
      </c>
      <c r="C23" s="1">
        <v>605000</v>
      </c>
      <c r="D23" s="2" t="s">
        <v>31</v>
      </c>
      <c r="E23" s="8" t="s">
        <v>33</v>
      </c>
    </row>
    <row r="24" spans="1:5" ht="12">
      <c r="A24" s="9">
        <v>8</v>
      </c>
      <c r="B24" s="32" t="s">
        <v>13</v>
      </c>
      <c r="C24" s="10"/>
      <c r="D24" s="11"/>
      <c r="E24" s="12"/>
    </row>
    <row r="25" spans="1:5" ht="12">
      <c r="A25" s="9"/>
      <c r="B25" s="48" t="s">
        <v>7</v>
      </c>
      <c r="C25" s="48">
        <v>300000</v>
      </c>
      <c r="D25" s="49" t="s">
        <v>38</v>
      </c>
      <c r="E25" s="50" t="s">
        <v>36</v>
      </c>
    </row>
    <row r="26" spans="1:6" ht="12">
      <c r="A26" s="14"/>
      <c r="B26" s="48" t="s">
        <v>9</v>
      </c>
      <c r="C26" s="48">
        <v>21000</v>
      </c>
      <c r="D26" s="49" t="s">
        <v>38</v>
      </c>
      <c r="E26" s="50" t="s">
        <v>32</v>
      </c>
      <c r="F26" t="s">
        <v>94</v>
      </c>
    </row>
    <row r="27" spans="1:5" ht="12">
      <c r="A27" s="9">
        <v>9</v>
      </c>
      <c r="B27" s="32" t="s">
        <v>8</v>
      </c>
      <c r="C27" s="10"/>
      <c r="D27" s="11"/>
      <c r="E27" s="12"/>
    </row>
    <row r="28" spans="1:6" ht="12">
      <c r="A28" s="9"/>
      <c r="B28" s="27" t="s">
        <v>7</v>
      </c>
      <c r="C28" s="34">
        <v>200000</v>
      </c>
      <c r="D28" s="49" t="s">
        <v>35</v>
      </c>
      <c r="E28" s="50" t="s">
        <v>38</v>
      </c>
      <c r="F28" t="s">
        <v>95</v>
      </c>
    </row>
    <row r="29" spans="1:5" ht="12">
      <c r="A29" s="7">
        <v>10</v>
      </c>
      <c r="B29" s="27" t="s">
        <v>12</v>
      </c>
      <c r="C29" s="34">
        <v>121000</v>
      </c>
      <c r="D29" s="49" t="s">
        <v>33</v>
      </c>
      <c r="E29" s="50" t="s">
        <v>38</v>
      </c>
    </row>
    <row r="30" spans="1:5" ht="12">
      <c r="A30" s="9">
        <v>11</v>
      </c>
      <c r="B30" s="32" t="s">
        <v>8</v>
      </c>
      <c r="C30" s="10"/>
      <c r="D30" s="11"/>
      <c r="E30" s="12"/>
    </row>
    <row r="31" spans="1:5" ht="12">
      <c r="A31" s="29"/>
      <c r="B31" s="27" t="s">
        <v>7</v>
      </c>
      <c r="C31" s="1">
        <v>10000</v>
      </c>
      <c r="D31" s="51">
        <v>601</v>
      </c>
      <c r="E31" s="52" t="s">
        <v>40</v>
      </c>
    </row>
    <row r="32" spans="1:5" ht="12">
      <c r="A32" s="24"/>
      <c r="B32" s="27" t="s">
        <v>9</v>
      </c>
      <c r="C32" s="1">
        <v>2100</v>
      </c>
      <c r="D32" s="51">
        <v>343</v>
      </c>
      <c r="E32" s="52" t="s">
        <v>40</v>
      </c>
    </row>
    <row r="33" spans="1:5" ht="12">
      <c r="A33" s="9">
        <v>12</v>
      </c>
      <c r="B33" s="32" t="s">
        <v>8</v>
      </c>
      <c r="C33" s="10"/>
      <c r="D33" s="53"/>
      <c r="E33" s="54"/>
    </row>
    <row r="34" spans="1:5" ht="12">
      <c r="A34" s="29"/>
      <c r="B34" s="27" t="s">
        <v>7</v>
      </c>
      <c r="C34" s="1">
        <v>200000</v>
      </c>
      <c r="D34" s="51" t="s">
        <v>41</v>
      </c>
      <c r="E34" s="52">
        <v>111</v>
      </c>
    </row>
    <row r="35" spans="1:5" ht="12.75" thickBot="1">
      <c r="A35" s="30"/>
      <c r="B35" s="33" t="s">
        <v>9</v>
      </c>
      <c r="C35" s="16">
        <v>42000</v>
      </c>
      <c r="D35" s="22" t="s">
        <v>41</v>
      </c>
      <c r="E35" s="23">
        <v>343</v>
      </c>
    </row>
  </sheetData>
  <sheetProtection/>
  <mergeCells count="4">
    <mergeCell ref="A4:A5"/>
    <mergeCell ref="B4:B5"/>
    <mergeCell ref="C4:C5"/>
    <mergeCell ref="D4:E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140" zoomScaleNormal="140" zoomScalePageLayoutView="0" workbookViewId="0" topLeftCell="A19">
      <selection activeCell="C23" sqref="C23"/>
    </sheetView>
  </sheetViews>
  <sheetFormatPr defaultColWidth="9.140625" defaultRowHeight="12.75"/>
  <sheetData>
    <row r="1" ht="12">
      <c r="A1" t="s">
        <v>15</v>
      </c>
    </row>
    <row r="2" spans="1:2" ht="12">
      <c r="A2" t="s">
        <v>108</v>
      </c>
      <c r="B2" t="s">
        <v>121</v>
      </c>
    </row>
    <row r="4" ht="12.75" thickBot="1">
      <c r="A4" t="s">
        <v>0</v>
      </c>
    </row>
    <row r="5" spans="1:5" ht="12">
      <c r="A5" s="100" t="s">
        <v>1</v>
      </c>
      <c r="B5" s="102" t="s">
        <v>2</v>
      </c>
      <c r="C5" s="102" t="s">
        <v>3</v>
      </c>
      <c r="D5" s="102" t="s">
        <v>4</v>
      </c>
      <c r="E5" s="104"/>
    </row>
    <row r="6" spans="1:5" ht="12.75" thickBot="1">
      <c r="A6" s="101"/>
      <c r="B6" s="103"/>
      <c r="C6" s="103"/>
      <c r="D6" s="22" t="s">
        <v>5</v>
      </c>
      <c r="E6" s="23" t="s">
        <v>6</v>
      </c>
    </row>
    <row r="7" spans="1:5" ht="12">
      <c r="A7" s="14">
        <v>1</v>
      </c>
      <c r="B7" s="19" t="s">
        <v>16</v>
      </c>
      <c r="C7" s="19">
        <v>400000</v>
      </c>
      <c r="D7" s="20" t="s">
        <v>42</v>
      </c>
      <c r="E7" s="21" t="s">
        <v>43</v>
      </c>
    </row>
    <row r="8" spans="1:5" ht="12">
      <c r="A8" s="7">
        <v>2</v>
      </c>
      <c r="B8" s="1" t="s">
        <v>16</v>
      </c>
      <c r="C8" s="1">
        <v>50000</v>
      </c>
      <c r="D8" s="2" t="s">
        <v>44</v>
      </c>
      <c r="E8" s="8" t="s">
        <v>43</v>
      </c>
    </row>
    <row r="9" spans="1:6" ht="12">
      <c r="A9" s="7">
        <v>3</v>
      </c>
      <c r="B9" s="1" t="s">
        <v>16</v>
      </c>
      <c r="C9" s="5">
        <f>0.116*400000</f>
        <v>46400</v>
      </c>
      <c r="D9" s="2" t="s">
        <v>43</v>
      </c>
      <c r="E9" s="8" t="s">
        <v>44</v>
      </c>
      <c r="F9" t="s">
        <v>109</v>
      </c>
    </row>
    <row r="10" spans="1:6" ht="12">
      <c r="A10" s="7">
        <v>4</v>
      </c>
      <c r="B10" s="1" t="s">
        <v>16</v>
      </c>
      <c r="C10" s="90">
        <f>C7*0.15-25700</f>
        <v>34300</v>
      </c>
      <c r="D10" s="2" t="s">
        <v>43</v>
      </c>
      <c r="E10" s="8" t="s">
        <v>45</v>
      </c>
      <c r="F10" t="s">
        <v>118</v>
      </c>
    </row>
    <row r="11" spans="1:5" ht="12">
      <c r="A11" s="7">
        <v>5</v>
      </c>
      <c r="B11" s="1" t="s">
        <v>16</v>
      </c>
      <c r="C11" s="1">
        <v>100000</v>
      </c>
      <c r="D11" s="2" t="s">
        <v>43</v>
      </c>
      <c r="E11" s="8" t="s">
        <v>46</v>
      </c>
    </row>
    <row r="12" spans="1:5" ht="12">
      <c r="A12" s="9">
        <v>6</v>
      </c>
      <c r="B12" s="6"/>
      <c r="C12" s="10"/>
      <c r="D12" s="11"/>
      <c r="E12" s="12"/>
    </row>
    <row r="13" spans="1:5" ht="12">
      <c r="A13" s="9"/>
      <c r="B13" s="1" t="s">
        <v>17</v>
      </c>
      <c r="C13" s="5">
        <f>C7+C8-C9-C10-C11</f>
        <v>269300</v>
      </c>
      <c r="D13" s="2" t="s">
        <v>47</v>
      </c>
      <c r="E13" s="8" t="s">
        <v>48</v>
      </c>
    </row>
    <row r="14" spans="1:5" ht="12">
      <c r="A14" s="9"/>
      <c r="B14" s="3" t="s">
        <v>18</v>
      </c>
      <c r="C14" s="5">
        <f>C13</f>
        <v>269300</v>
      </c>
      <c r="D14" s="4" t="s">
        <v>48</v>
      </c>
      <c r="E14" s="13" t="s">
        <v>33</v>
      </c>
    </row>
    <row r="15" spans="1:5" ht="12">
      <c r="A15" s="7">
        <v>7</v>
      </c>
      <c r="B15" s="1" t="s">
        <v>19</v>
      </c>
      <c r="C15" s="5">
        <f>C13</f>
        <v>269300</v>
      </c>
      <c r="D15" s="2" t="s">
        <v>43</v>
      </c>
      <c r="E15" s="8" t="s">
        <v>47</v>
      </c>
    </row>
    <row r="16" spans="1:6" ht="12">
      <c r="A16" s="7">
        <v>8</v>
      </c>
      <c r="B16" s="1" t="s">
        <v>8</v>
      </c>
      <c r="C16" s="5">
        <f>0.338*400000</f>
        <v>135200</v>
      </c>
      <c r="D16" s="2" t="s">
        <v>49</v>
      </c>
      <c r="E16" s="8" t="s">
        <v>44</v>
      </c>
      <c r="F16" t="s">
        <v>109</v>
      </c>
    </row>
    <row r="17" spans="1:5" ht="12">
      <c r="A17" s="7">
        <v>9</v>
      </c>
      <c r="B17" s="1" t="s">
        <v>19</v>
      </c>
      <c r="C17" s="1">
        <v>1200</v>
      </c>
      <c r="D17" s="96" t="s">
        <v>50</v>
      </c>
      <c r="E17" s="97" t="s">
        <v>47</v>
      </c>
    </row>
    <row r="18" spans="1:9" ht="12">
      <c r="A18" s="7">
        <v>10</v>
      </c>
      <c r="B18" s="1" t="s">
        <v>8</v>
      </c>
      <c r="C18" s="1">
        <v>1500</v>
      </c>
      <c r="D18" s="96" t="s">
        <v>51</v>
      </c>
      <c r="E18" s="97" t="s">
        <v>52</v>
      </c>
      <c r="F18" s="98" t="s">
        <v>97</v>
      </c>
      <c r="G18" s="98"/>
      <c r="H18" s="98"/>
      <c r="I18" s="98"/>
    </row>
    <row r="19" spans="1:5" ht="12">
      <c r="A19" s="7">
        <v>11</v>
      </c>
      <c r="B19" s="1" t="s">
        <v>8</v>
      </c>
      <c r="C19" s="1">
        <v>1200</v>
      </c>
      <c r="D19" s="96" t="s">
        <v>52</v>
      </c>
      <c r="E19" s="97" t="s">
        <v>50</v>
      </c>
    </row>
    <row r="20" spans="1:5" ht="12">
      <c r="A20" s="7">
        <v>12</v>
      </c>
      <c r="B20" s="1" t="s">
        <v>96</v>
      </c>
      <c r="C20" s="35">
        <v>300</v>
      </c>
      <c r="D20" s="4" t="s">
        <v>52</v>
      </c>
      <c r="E20" s="13" t="s">
        <v>47</v>
      </c>
    </row>
    <row r="21" spans="1:5" ht="12">
      <c r="A21" s="9">
        <v>13</v>
      </c>
      <c r="B21" s="25" t="s">
        <v>20</v>
      </c>
      <c r="C21" s="37"/>
      <c r="D21" s="38"/>
      <c r="E21" s="39"/>
    </row>
    <row r="22" spans="1:5" ht="12">
      <c r="A22" s="9"/>
      <c r="B22" s="1" t="s">
        <v>7</v>
      </c>
      <c r="C22" s="36">
        <f>C10</f>
        <v>34300</v>
      </c>
      <c r="D22" s="20" t="s">
        <v>45</v>
      </c>
      <c r="E22" s="21" t="s">
        <v>33</v>
      </c>
    </row>
    <row r="23" spans="1:6" ht="12">
      <c r="A23" s="9"/>
      <c r="B23" s="1" t="s">
        <v>22</v>
      </c>
      <c r="C23" s="5">
        <f>C9+C16-C8</f>
        <v>131600</v>
      </c>
      <c r="D23" s="2" t="s">
        <v>44</v>
      </c>
      <c r="E23" s="8" t="s">
        <v>33</v>
      </c>
      <c r="F23" t="s">
        <v>119</v>
      </c>
    </row>
    <row r="24" spans="1:5" ht="12.75" thickBot="1">
      <c r="A24" s="15"/>
      <c r="B24" s="16" t="s">
        <v>21</v>
      </c>
      <c r="C24" s="26">
        <v>100000</v>
      </c>
      <c r="D24" s="17" t="s">
        <v>46</v>
      </c>
      <c r="E24" s="18" t="s">
        <v>33</v>
      </c>
    </row>
  </sheetData>
  <sheetProtection/>
  <mergeCells count="4">
    <mergeCell ref="A5:A6"/>
    <mergeCell ref="B5:B6"/>
    <mergeCell ref="C5:C6"/>
    <mergeCell ref="D5:E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150" zoomScaleNormal="150" zoomScalePageLayoutView="0" workbookViewId="0" topLeftCell="A31">
      <selection activeCell="C39" sqref="C39"/>
    </sheetView>
  </sheetViews>
  <sheetFormatPr defaultColWidth="9.140625" defaultRowHeight="12.75"/>
  <cols>
    <col min="1" max="1" width="6.421875" style="0" customWidth="1"/>
  </cols>
  <sheetData>
    <row r="1" ht="12">
      <c r="A1" t="s">
        <v>23</v>
      </c>
    </row>
    <row r="2" spans="1:2" ht="12">
      <c r="A2" t="s">
        <v>102</v>
      </c>
      <c r="B2" t="s">
        <v>103</v>
      </c>
    </row>
    <row r="3" ht="12">
      <c r="B3" t="s">
        <v>104</v>
      </c>
    </row>
    <row r="4" ht="12">
      <c r="B4" t="s">
        <v>120</v>
      </c>
    </row>
    <row r="7" ht="12.75" thickBot="1">
      <c r="A7" t="s">
        <v>0</v>
      </c>
    </row>
    <row r="8" spans="1:5" ht="12">
      <c r="A8" s="100" t="s">
        <v>1</v>
      </c>
      <c r="B8" s="102" t="s">
        <v>2</v>
      </c>
      <c r="C8" s="102" t="s">
        <v>3</v>
      </c>
      <c r="D8" s="105" t="s">
        <v>4</v>
      </c>
      <c r="E8" s="106"/>
    </row>
    <row r="9" spans="1:5" ht="12.75" thickBot="1">
      <c r="A9" s="101"/>
      <c r="B9" s="103"/>
      <c r="C9" s="103"/>
      <c r="D9" s="17" t="s">
        <v>5</v>
      </c>
      <c r="E9" s="18" t="s">
        <v>6</v>
      </c>
    </row>
    <row r="10" spans="1:5" ht="12">
      <c r="A10" s="9">
        <v>1</v>
      </c>
      <c r="B10" s="41" t="s">
        <v>105</v>
      </c>
      <c r="C10" s="10"/>
      <c r="D10" s="11"/>
      <c r="E10" s="12"/>
    </row>
    <row r="11" spans="1:5" ht="12">
      <c r="A11" s="9"/>
      <c r="B11" s="1" t="s">
        <v>7</v>
      </c>
      <c r="C11" s="1">
        <v>120000</v>
      </c>
      <c r="D11" s="75" t="s">
        <v>67</v>
      </c>
      <c r="E11" s="76" t="s">
        <v>56</v>
      </c>
    </row>
    <row r="12" spans="1:6" ht="12">
      <c r="A12" s="9"/>
      <c r="B12" s="1" t="s">
        <v>9</v>
      </c>
      <c r="C12" s="40">
        <f>0.045*120000</f>
        <v>5400</v>
      </c>
      <c r="D12" s="75" t="s">
        <v>56</v>
      </c>
      <c r="E12" s="76" t="s">
        <v>65</v>
      </c>
      <c r="F12" t="s">
        <v>110</v>
      </c>
    </row>
    <row r="13" spans="1:6" ht="12">
      <c r="A13" s="9"/>
      <c r="B13" s="1" t="s">
        <v>21</v>
      </c>
      <c r="C13" s="40">
        <f>120000*0.071</f>
        <v>8520</v>
      </c>
      <c r="D13" s="75" t="s">
        <v>56</v>
      </c>
      <c r="E13" s="76" t="s">
        <v>66</v>
      </c>
      <c r="F13" t="s">
        <v>111</v>
      </c>
    </row>
    <row r="14" spans="1:5" ht="12">
      <c r="A14" s="9"/>
      <c r="B14" s="1" t="s">
        <v>24</v>
      </c>
      <c r="C14" s="40">
        <f>120000*0.15-(2570*4)</f>
        <v>7720</v>
      </c>
      <c r="D14" s="75" t="s">
        <v>56</v>
      </c>
      <c r="E14" s="76" t="s">
        <v>45</v>
      </c>
    </row>
    <row r="15" spans="1:5" ht="12">
      <c r="A15" s="9"/>
      <c r="B15" s="1" t="s">
        <v>25</v>
      </c>
      <c r="C15" s="1">
        <v>4000</v>
      </c>
      <c r="D15" s="75" t="s">
        <v>56</v>
      </c>
      <c r="E15" s="76" t="s">
        <v>46</v>
      </c>
    </row>
    <row r="16" spans="1:5" ht="12">
      <c r="A16" s="43"/>
      <c r="B16" s="1" t="s">
        <v>26</v>
      </c>
      <c r="C16" s="1">
        <v>1500</v>
      </c>
      <c r="D16" s="75" t="s">
        <v>56</v>
      </c>
      <c r="E16" s="76" t="s">
        <v>46</v>
      </c>
    </row>
    <row r="17" spans="1:5" ht="12">
      <c r="A17" s="9">
        <v>2</v>
      </c>
      <c r="B17" s="31" t="s">
        <v>106</v>
      </c>
      <c r="C17" s="10"/>
      <c r="D17" s="77"/>
      <c r="E17" s="78"/>
    </row>
    <row r="18" spans="1:5" ht="12">
      <c r="A18" s="9"/>
      <c r="B18" s="1" t="s">
        <v>7</v>
      </c>
      <c r="C18" s="1">
        <v>36000</v>
      </c>
      <c r="D18" s="75" t="s">
        <v>42</v>
      </c>
      <c r="E18" s="76" t="s">
        <v>43</v>
      </c>
    </row>
    <row r="19" spans="1:6" ht="12">
      <c r="A19" s="9"/>
      <c r="B19" s="1" t="s">
        <v>9</v>
      </c>
      <c r="C19" s="40">
        <f>36000*0.045</f>
        <v>1620</v>
      </c>
      <c r="D19" s="75" t="s">
        <v>43</v>
      </c>
      <c r="E19" s="76" t="s">
        <v>65</v>
      </c>
      <c r="F19" t="s">
        <v>110</v>
      </c>
    </row>
    <row r="20" spans="1:6" ht="12">
      <c r="A20" s="9"/>
      <c r="B20" s="1" t="s">
        <v>21</v>
      </c>
      <c r="C20" s="40">
        <f>36000*0.071</f>
        <v>2555.9999999999995</v>
      </c>
      <c r="D20" s="75" t="s">
        <v>43</v>
      </c>
      <c r="E20" s="76" t="s">
        <v>66</v>
      </c>
      <c r="F20" t="s">
        <v>111</v>
      </c>
    </row>
    <row r="21" spans="1:5" ht="12">
      <c r="A21" s="9"/>
      <c r="B21" s="1" t="s">
        <v>24</v>
      </c>
      <c r="C21" s="99">
        <f>36000*0.15-(2*2570)</f>
        <v>260</v>
      </c>
      <c r="D21" s="75" t="s">
        <v>43</v>
      </c>
      <c r="E21" s="76" t="s">
        <v>45</v>
      </c>
    </row>
    <row r="22" spans="1:5" ht="12">
      <c r="A22" s="43"/>
      <c r="B22" s="1" t="s">
        <v>25</v>
      </c>
      <c r="C22" s="1">
        <v>2000</v>
      </c>
      <c r="D22" s="75" t="s">
        <v>43</v>
      </c>
      <c r="E22" s="76" t="s">
        <v>46</v>
      </c>
    </row>
    <row r="23" spans="1:5" ht="12">
      <c r="A23" s="9">
        <v>3</v>
      </c>
      <c r="B23" s="31" t="s">
        <v>112</v>
      </c>
      <c r="C23" s="10"/>
      <c r="D23" s="11"/>
      <c r="E23" s="12"/>
    </row>
    <row r="24" spans="1:6" ht="12">
      <c r="A24" s="9"/>
      <c r="B24" s="1" t="s">
        <v>68</v>
      </c>
      <c r="C24" s="40">
        <f>120000*0.09</f>
        <v>10800</v>
      </c>
      <c r="D24" s="2" t="s">
        <v>49</v>
      </c>
      <c r="E24" s="8" t="s">
        <v>65</v>
      </c>
      <c r="F24" t="s">
        <v>98</v>
      </c>
    </row>
    <row r="25" spans="1:6" ht="12">
      <c r="A25" s="9"/>
      <c r="B25" s="1" t="s">
        <v>69</v>
      </c>
      <c r="C25" s="40">
        <f>120000*0.248</f>
        <v>29760</v>
      </c>
      <c r="D25" s="2" t="s">
        <v>49</v>
      </c>
      <c r="E25" s="8" t="s">
        <v>66</v>
      </c>
      <c r="F25" t="s">
        <v>99</v>
      </c>
    </row>
    <row r="26" spans="1:6" ht="12">
      <c r="A26" s="9"/>
      <c r="B26" s="1" t="s">
        <v>71</v>
      </c>
      <c r="C26" s="40">
        <f>36000*0.09</f>
        <v>3240</v>
      </c>
      <c r="D26" s="2" t="s">
        <v>49</v>
      </c>
      <c r="E26" s="8" t="s">
        <v>65</v>
      </c>
      <c r="F26" t="s">
        <v>100</v>
      </c>
    </row>
    <row r="27" spans="1:6" ht="12">
      <c r="A27" s="43"/>
      <c r="B27" s="1" t="s">
        <v>70</v>
      </c>
      <c r="C27" s="40">
        <f>36000*0.248</f>
        <v>8928</v>
      </c>
      <c r="D27" s="2" t="s">
        <v>49</v>
      </c>
      <c r="E27" s="8" t="s">
        <v>66</v>
      </c>
      <c r="F27" t="s">
        <v>101</v>
      </c>
    </row>
    <row r="28" spans="1:5" ht="12">
      <c r="A28" s="9">
        <v>4</v>
      </c>
      <c r="B28" s="31"/>
      <c r="C28" s="10"/>
      <c r="D28" s="11"/>
      <c r="E28" s="12"/>
    </row>
    <row r="29" spans="1:6" ht="12">
      <c r="A29" s="9"/>
      <c r="B29" s="1" t="s">
        <v>17</v>
      </c>
      <c r="C29" s="99">
        <f>C18-C19-C20-C21-C22+C11-C12-C13-C14-C15-C16-32000</f>
        <v>90424</v>
      </c>
      <c r="D29" s="2" t="s">
        <v>47</v>
      </c>
      <c r="E29" s="8" t="s">
        <v>48</v>
      </c>
      <c r="F29" t="s">
        <v>107</v>
      </c>
    </row>
    <row r="30" spans="1:5" ht="12">
      <c r="A30" s="43"/>
      <c r="B30" s="1" t="s">
        <v>18</v>
      </c>
      <c r="C30" s="99">
        <f>C29</f>
        <v>90424</v>
      </c>
      <c r="D30" s="2" t="s">
        <v>48</v>
      </c>
      <c r="E30" s="8" t="s">
        <v>33</v>
      </c>
    </row>
    <row r="31" spans="1:5" ht="12">
      <c r="A31" s="9">
        <v>5</v>
      </c>
      <c r="B31" s="31" t="s">
        <v>19</v>
      </c>
      <c r="C31" s="10"/>
      <c r="D31" s="11"/>
      <c r="E31" s="12"/>
    </row>
    <row r="32" spans="1:5" ht="12">
      <c r="A32" s="9"/>
      <c r="B32" s="1" t="s">
        <v>7</v>
      </c>
      <c r="C32" s="40">
        <f>C11-C12-C13-C14-C15-C16-20000</f>
        <v>72860</v>
      </c>
      <c r="D32" s="2" t="s">
        <v>56</v>
      </c>
      <c r="E32" s="8" t="s">
        <v>47</v>
      </c>
    </row>
    <row r="33" spans="1:5" ht="12">
      <c r="A33" s="43"/>
      <c r="B33" s="1" t="s">
        <v>9</v>
      </c>
      <c r="C33" s="99">
        <f>C18-C19-C20-C21-C22-12000</f>
        <v>17564</v>
      </c>
      <c r="D33" s="2" t="s">
        <v>43</v>
      </c>
      <c r="E33" s="8" t="s">
        <v>47</v>
      </c>
    </row>
    <row r="34" spans="1:5" ht="12">
      <c r="A34" s="9">
        <v>6</v>
      </c>
      <c r="B34" s="31" t="s">
        <v>20</v>
      </c>
      <c r="C34" s="10"/>
      <c r="D34" s="11"/>
      <c r="E34" s="12"/>
    </row>
    <row r="35" spans="1:5" ht="12">
      <c r="A35" s="9"/>
      <c r="B35" s="1" t="s">
        <v>7</v>
      </c>
      <c r="C35" s="40">
        <f>SUM(C12+C19+C24+C26)</f>
        <v>21060</v>
      </c>
      <c r="D35" s="2" t="s">
        <v>65</v>
      </c>
      <c r="E35" s="8" t="s">
        <v>33</v>
      </c>
    </row>
    <row r="36" spans="1:5" ht="12">
      <c r="A36" s="9"/>
      <c r="B36" s="1" t="s">
        <v>9</v>
      </c>
      <c r="C36" s="40">
        <f>SUM(C13+C20+C25+C27)</f>
        <v>49764</v>
      </c>
      <c r="D36" s="2" t="s">
        <v>66</v>
      </c>
      <c r="E36" s="8" t="s">
        <v>33</v>
      </c>
    </row>
    <row r="37" spans="1:5" ht="12">
      <c r="A37" s="9"/>
      <c r="B37" s="1" t="s">
        <v>21</v>
      </c>
      <c r="C37" s="40">
        <f>C14+C21</f>
        <v>7980</v>
      </c>
      <c r="D37" s="2" t="s">
        <v>45</v>
      </c>
      <c r="E37" s="8" t="s">
        <v>33</v>
      </c>
    </row>
    <row r="38" spans="1:5" ht="12">
      <c r="A38" s="9"/>
      <c r="B38" s="1" t="s">
        <v>24</v>
      </c>
      <c r="C38" s="40">
        <v>6000</v>
      </c>
      <c r="D38" s="2" t="s">
        <v>46</v>
      </c>
      <c r="E38" s="8" t="s">
        <v>33</v>
      </c>
    </row>
    <row r="39" spans="1:5" ht="12.75" thickBot="1">
      <c r="A39" s="15"/>
      <c r="B39" s="16" t="s">
        <v>25</v>
      </c>
      <c r="C39" s="42">
        <v>1500</v>
      </c>
      <c r="D39" s="17" t="s">
        <v>46</v>
      </c>
      <c r="E39" s="18" t="s">
        <v>33</v>
      </c>
    </row>
  </sheetData>
  <sheetProtection/>
  <mergeCells count="4">
    <mergeCell ref="A8:A9"/>
    <mergeCell ref="B8:B9"/>
    <mergeCell ref="C8:C9"/>
    <mergeCell ref="D8:E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1"/>
  <sheetViews>
    <sheetView zoomScale="140" zoomScaleNormal="140" zoomScalePageLayoutView="0" workbookViewId="0" topLeftCell="A1">
      <selection activeCell="H27" sqref="H27"/>
    </sheetView>
  </sheetViews>
  <sheetFormatPr defaultColWidth="9.140625" defaultRowHeight="12.75"/>
  <cols>
    <col min="2" max="2" width="6.140625" style="0" customWidth="1"/>
  </cols>
  <sheetData>
    <row r="1" ht="12">
      <c r="B1" t="s">
        <v>27</v>
      </c>
    </row>
    <row r="3" ht="12.75" thickBot="1">
      <c r="B3" t="s">
        <v>0</v>
      </c>
    </row>
    <row r="4" spans="2:6" ht="12">
      <c r="B4" s="107" t="s">
        <v>1</v>
      </c>
      <c r="C4" s="109" t="s">
        <v>2</v>
      </c>
      <c r="D4" s="109" t="s">
        <v>3</v>
      </c>
      <c r="E4" s="111" t="s">
        <v>4</v>
      </c>
      <c r="F4" s="112"/>
    </row>
    <row r="5" spans="2:6" ht="12.75" thickBot="1">
      <c r="B5" s="108"/>
      <c r="C5" s="110"/>
      <c r="D5" s="110"/>
      <c r="E5" s="17" t="s">
        <v>5</v>
      </c>
      <c r="F5" s="18" t="s">
        <v>6</v>
      </c>
    </row>
    <row r="6" spans="2:6" ht="12">
      <c r="B6" s="92">
        <v>1</v>
      </c>
      <c r="C6" s="93" t="s">
        <v>20</v>
      </c>
      <c r="D6" s="93">
        <v>260000</v>
      </c>
      <c r="E6" s="94">
        <v>341</v>
      </c>
      <c r="F6" s="95" t="s">
        <v>33</v>
      </c>
    </row>
    <row r="7" spans="2:6" ht="12">
      <c r="B7" s="79">
        <v>2</v>
      </c>
      <c r="C7" s="27" t="s">
        <v>8</v>
      </c>
      <c r="D7" s="27">
        <v>292000</v>
      </c>
      <c r="E7" s="75" t="s">
        <v>53</v>
      </c>
      <c r="F7" s="76" t="s">
        <v>54</v>
      </c>
    </row>
    <row r="8" spans="2:6" ht="12">
      <c r="B8" s="83">
        <v>3</v>
      </c>
      <c r="C8" s="27" t="s">
        <v>20</v>
      </c>
      <c r="D8" s="27">
        <v>32000</v>
      </c>
      <c r="E8" s="75" t="s">
        <v>54</v>
      </c>
      <c r="F8" s="76" t="s">
        <v>33</v>
      </c>
    </row>
    <row r="9" spans="2:6" ht="12">
      <c r="B9" s="79">
        <v>4</v>
      </c>
      <c r="C9" s="32" t="s">
        <v>8</v>
      </c>
      <c r="D9" s="80"/>
      <c r="E9" s="77"/>
      <c r="F9" s="78"/>
    </row>
    <row r="10" spans="2:6" ht="12">
      <c r="B10" s="79"/>
      <c r="C10" s="27" t="s">
        <v>28</v>
      </c>
      <c r="D10" s="27">
        <v>2300</v>
      </c>
      <c r="E10" s="75" t="s">
        <v>55</v>
      </c>
      <c r="F10" s="76" t="s">
        <v>54</v>
      </c>
    </row>
    <row r="11" spans="2:6" ht="12">
      <c r="B11" s="79"/>
      <c r="C11" s="35" t="s">
        <v>29</v>
      </c>
      <c r="D11" s="35">
        <v>1500</v>
      </c>
      <c r="E11" s="81" t="s">
        <v>54</v>
      </c>
      <c r="F11" s="82" t="s">
        <v>55</v>
      </c>
    </row>
    <row r="12" spans="2:6" ht="12">
      <c r="B12" s="83">
        <v>5</v>
      </c>
      <c r="C12" s="27" t="s">
        <v>16</v>
      </c>
      <c r="D12" s="27">
        <v>75000</v>
      </c>
      <c r="E12" s="75" t="s">
        <v>43</v>
      </c>
      <c r="F12" s="76" t="s">
        <v>45</v>
      </c>
    </row>
    <row r="13" spans="2:6" ht="12">
      <c r="B13" s="83">
        <v>6</v>
      </c>
      <c r="C13" s="27" t="s">
        <v>16</v>
      </c>
      <c r="D13" s="27">
        <v>26000</v>
      </c>
      <c r="E13" s="75" t="s">
        <v>56</v>
      </c>
      <c r="F13" s="76" t="s">
        <v>45</v>
      </c>
    </row>
    <row r="14" spans="2:6" ht="12">
      <c r="B14" s="83">
        <v>7</v>
      </c>
      <c r="C14" s="27" t="s">
        <v>20</v>
      </c>
      <c r="D14" s="27">
        <v>101000</v>
      </c>
      <c r="E14" s="75" t="s">
        <v>45</v>
      </c>
      <c r="F14" s="76" t="s">
        <v>33</v>
      </c>
    </row>
    <row r="15" spans="2:6" ht="12">
      <c r="B15" s="79">
        <v>8</v>
      </c>
      <c r="C15" s="32" t="s">
        <v>8</v>
      </c>
      <c r="D15" s="80"/>
      <c r="E15" s="77"/>
      <c r="F15" s="78"/>
    </row>
    <row r="16" spans="2:6" ht="12">
      <c r="B16" s="79"/>
      <c r="C16" s="27" t="s">
        <v>7</v>
      </c>
      <c r="D16" s="27">
        <v>2300</v>
      </c>
      <c r="E16" s="75" t="s">
        <v>43</v>
      </c>
      <c r="F16" s="76" t="s">
        <v>45</v>
      </c>
    </row>
    <row r="17" spans="2:6" ht="12">
      <c r="B17" s="79"/>
      <c r="C17" s="35" t="s">
        <v>9</v>
      </c>
      <c r="D17" s="35">
        <v>3600</v>
      </c>
      <c r="E17" s="81" t="s">
        <v>45</v>
      </c>
      <c r="F17" s="82" t="s">
        <v>56</v>
      </c>
    </row>
    <row r="18" spans="2:6" ht="12">
      <c r="B18" s="83">
        <v>9</v>
      </c>
      <c r="C18" s="27" t="s">
        <v>8</v>
      </c>
      <c r="D18" s="27">
        <v>4800</v>
      </c>
      <c r="E18" s="75" t="s">
        <v>57</v>
      </c>
      <c r="F18" s="76" t="s">
        <v>58</v>
      </c>
    </row>
    <row r="19" spans="2:6" ht="12">
      <c r="B19" s="83">
        <v>10</v>
      </c>
      <c r="C19" s="27" t="s">
        <v>8</v>
      </c>
      <c r="D19" s="27">
        <v>5600</v>
      </c>
      <c r="E19" s="75" t="s">
        <v>59</v>
      </c>
      <c r="F19" s="76" t="s">
        <v>58</v>
      </c>
    </row>
    <row r="20" spans="2:6" ht="12">
      <c r="B20" s="83">
        <v>11</v>
      </c>
      <c r="C20" s="27" t="s">
        <v>8</v>
      </c>
      <c r="D20" s="27">
        <v>12000</v>
      </c>
      <c r="E20" s="75" t="s">
        <v>60</v>
      </c>
      <c r="F20" s="76" t="s">
        <v>58</v>
      </c>
    </row>
    <row r="21" spans="2:6" ht="12">
      <c r="B21" s="79">
        <v>12</v>
      </c>
      <c r="C21" s="84" t="s">
        <v>20</v>
      </c>
      <c r="D21" s="80"/>
      <c r="E21" s="77"/>
      <c r="F21" s="78"/>
    </row>
    <row r="22" spans="2:6" ht="12">
      <c r="B22" s="79"/>
      <c r="C22" s="27" t="s">
        <v>7</v>
      </c>
      <c r="D22" s="27">
        <v>4800</v>
      </c>
      <c r="E22" s="75" t="s">
        <v>58</v>
      </c>
      <c r="F22" s="76" t="s">
        <v>33</v>
      </c>
    </row>
    <row r="23" spans="2:6" ht="12">
      <c r="B23" s="79"/>
      <c r="C23" s="27" t="s">
        <v>9</v>
      </c>
      <c r="D23" s="27">
        <v>5600</v>
      </c>
      <c r="E23" s="75" t="s">
        <v>58</v>
      </c>
      <c r="F23" s="76" t="s">
        <v>33</v>
      </c>
    </row>
    <row r="24" spans="2:6" ht="12">
      <c r="B24" s="79"/>
      <c r="C24" s="35" t="s">
        <v>21</v>
      </c>
      <c r="D24" s="27">
        <v>12000</v>
      </c>
      <c r="E24" s="81" t="s">
        <v>58</v>
      </c>
      <c r="F24" s="82" t="s">
        <v>33</v>
      </c>
    </row>
    <row r="25" spans="2:6" ht="12">
      <c r="B25" s="85">
        <v>13</v>
      </c>
      <c r="C25" s="27" t="s">
        <v>8</v>
      </c>
      <c r="D25" s="27">
        <v>500000</v>
      </c>
      <c r="E25" s="75" t="s">
        <v>90</v>
      </c>
      <c r="F25" s="76" t="s">
        <v>61</v>
      </c>
    </row>
    <row r="26" spans="2:6" ht="12">
      <c r="B26" s="85">
        <v>14</v>
      </c>
      <c r="C26" s="27" t="s">
        <v>8</v>
      </c>
      <c r="D26" s="27">
        <v>200000</v>
      </c>
      <c r="E26" s="75" t="s">
        <v>90</v>
      </c>
      <c r="F26" s="76" t="s">
        <v>61</v>
      </c>
    </row>
    <row r="27" spans="2:6" ht="12">
      <c r="B27" s="85">
        <v>15</v>
      </c>
      <c r="C27" s="27" t="s">
        <v>11</v>
      </c>
      <c r="D27" s="27">
        <v>420000</v>
      </c>
      <c r="E27" s="75" t="s">
        <v>62</v>
      </c>
      <c r="F27" s="76" t="s">
        <v>64</v>
      </c>
    </row>
    <row r="28" spans="2:6" ht="12">
      <c r="B28" s="85">
        <v>16</v>
      </c>
      <c r="C28" s="27" t="s">
        <v>8</v>
      </c>
      <c r="D28" s="27">
        <v>420000</v>
      </c>
      <c r="E28" s="75" t="s">
        <v>61</v>
      </c>
      <c r="F28" s="76" t="s">
        <v>62</v>
      </c>
    </row>
    <row r="29" spans="2:6" ht="12">
      <c r="B29" s="85">
        <v>17</v>
      </c>
      <c r="C29" s="27" t="s">
        <v>8</v>
      </c>
      <c r="D29" s="27">
        <v>200000</v>
      </c>
      <c r="E29" s="75" t="s">
        <v>61</v>
      </c>
      <c r="F29" s="76" t="s">
        <v>63</v>
      </c>
    </row>
    <row r="30" spans="2:6" ht="12">
      <c r="B30" s="91">
        <v>18</v>
      </c>
      <c r="C30" s="35" t="s">
        <v>20</v>
      </c>
      <c r="D30" s="35">
        <v>700000</v>
      </c>
      <c r="E30" s="81" t="s">
        <v>33</v>
      </c>
      <c r="F30" s="82" t="s">
        <v>90</v>
      </c>
    </row>
    <row r="31" spans="2:6" ht="12.75" thickBot="1">
      <c r="B31" s="86">
        <v>19</v>
      </c>
      <c r="C31" s="33" t="s">
        <v>20</v>
      </c>
      <c r="D31" s="33">
        <v>80000</v>
      </c>
      <c r="E31" s="87" t="s">
        <v>61</v>
      </c>
      <c r="F31" s="88" t="s">
        <v>33</v>
      </c>
    </row>
  </sheetData>
  <sheetProtection/>
  <mergeCells count="4">
    <mergeCell ref="B4:B5"/>
    <mergeCell ref="C4:C5"/>
    <mergeCell ref="D4:D5"/>
    <mergeCell ref="E4:F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140" zoomScaleNormal="140" zoomScalePageLayoutView="0" workbookViewId="0" topLeftCell="A28">
      <selection activeCell="C10" sqref="C10"/>
    </sheetView>
  </sheetViews>
  <sheetFormatPr defaultColWidth="9.140625" defaultRowHeight="12.75"/>
  <cols>
    <col min="1" max="1" width="5.140625" style="0" customWidth="1"/>
  </cols>
  <sheetData>
    <row r="1" ht="12">
      <c r="A1" t="s">
        <v>72</v>
      </c>
    </row>
    <row r="3" ht="12.75" thickBot="1">
      <c r="A3" t="s">
        <v>0</v>
      </c>
    </row>
    <row r="4" spans="1:5" ht="12">
      <c r="A4" s="100" t="s">
        <v>1</v>
      </c>
      <c r="B4" s="102" t="s">
        <v>2</v>
      </c>
      <c r="C4" s="102" t="s">
        <v>3</v>
      </c>
      <c r="D4" s="102" t="s">
        <v>4</v>
      </c>
      <c r="E4" s="104"/>
    </row>
    <row r="5" spans="1:5" ht="12.75" thickBot="1">
      <c r="A5" s="101"/>
      <c r="B5" s="103"/>
      <c r="C5" s="103"/>
      <c r="D5" s="22" t="s">
        <v>5</v>
      </c>
      <c r="E5" s="23" t="s">
        <v>6</v>
      </c>
    </row>
    <row r="6" spans="1:5" ht="12">
      <c r="A6" s="63">
        <v>1</v>
      </c>
      <c r="B6" s="62" t="s">
        <v>11</v>
      </c>
      <c r="C6" s="59"/>
      <c r="D6" s="59"/>
      <c r="E6" s="60"/>
    </row>
    <row r="7" spans="1:5" ht="12">
      <c r="A7" s="9"/>
      <c r="B7" s="1" t="s">
        <v>7</v>
      </c>
      <c r="C7" s="1">
        <v>100000</v>
      </c>
      <c r="D7" s="2">
        <v>131</v>
      </c>
      <c r="E7" s="8">
        <v>321</v>
      </c>
    </row>
    <row r="8" spans="1:5" ht="12">
      <c r="A8" s="43"/>
      <c r="B8" s="1" t="s">
        <v>9</v>
      </c>
      <c r="C8" s="1">
        <v>21000</v>
      </c>
      <c r="D8" s="2">
        <v>343</v>
      </c>
      <c r="E8" s="8">
        <v>321</v>
      </c>
    </row>
    <row r="9" spans="1:5" ht="12">
      <c r="A9" s="7">
        <v>2</v>
      </c>
      <c r="B9" s="113" t="s">
        <v>11</v>
      </c>
      <c r="C9" s="114"/>
      <c r="D9" s="114"/>
      <c r="E9" s="115"/>
    </row>
    <row r="10" spans="1:5" ht="12">
      <c r="A10" s="43"/>
      <c r="B10" s="1" t="s">
        <v>7</v>
      </c>
      <c r="C10" s="1">
        <v>600000</v>
      </c>
      <c r="D10" s="2" t="s">
        <v>62</v>
      </c>
      <c r="E10" s="8" t="s">
        <v>64</v>
      </c>
    </row>
    <row r="11" spans="1:6" ht="12">
      <c r="A11" s="28"/>
      <c r="B11" s="1" t="s">
        <v>9</v>
      </c>
      <c r="C11" s="1">
        <v>126000</v>
      </c>
      <c r="D11" s="2" t="s">
        <v>32</v>
      </c>
      <c r="E11" s="8">
        <v>321</v>
      </c>
      <c r="F11" t="s">
        <v>113</v>
      </c>
    </row>
    <row r="12" spans="1:5" ht="12">
      <c r="A12" s="9">
        <v>3</v>
      </c>
      <c r="B12" s="89" t="s">
        <v>73</v>
      </c>
      <c r="C12" s="10"/>
      <c r="D12" s="11"/>
      <c r="E12" s="12"/>
    </row>
    <row r="13" spans="1:5" ht="12">
      <c r="A13" s="9"/>
      <c r="B13" s="1" t="s">
        <v>7</v>
      </c>
      <c r="C13" s="1">
        <v>10000</v>
      </c>
      <c r="D13" s="2">
        <v>321</v>
      </c>
      <c r="E13" s="8">
        <v>131</v>
      </c>
    </row>
    <row r="14" spans="1:5" ht="12">
      <c r="A14" s="43"/>
      <c r="B14" s="1" t="s">
        <v>9</v>
      </c>
      <c r="C14" s="1">
        <v>2100</v>
      </c>
      <c r="D14" s="2">
        <v>321</v>
      </c>
      <c r="E14" s="8">
        <v>343</v>
      </c>
    </row>
    <row r="15" spans="1:5" ht="12">
      <c r="A15" s="9">
        <v>4</v>
      </c>
      <c r="B15" s="6" t="s">
        <v>19</v>
      </c>
      <c r="C15" s="10"/>
      <c r="D15" s="11"/>
      <c r="E15" s="12"/>
    </row>
    <row r="16" spans="1:5" ht="12">
      <c r="A16" s="9"/>
      <c r="B16" s="1" t="s">
        <v>7</v>
      </c>
      <c r="C16" s="1">
        <v>3000</v>
      </c>
      <c r="D16" s="2">
        <v>501</v>
      </c>
      <c r="E16" s="8">
        <v>211</v>
      </c>
    </row>
    <row r="17" spans="1:5" ht="12">
      <c r="A17" s="43"/>
      <c r="B17" s="1" t="s">
        <v>9</v>
      </c>
      <c r="C17" s="1">
        <v>630</v>
      </c>
      <c r="D17" s="2">
        <v>343</v>
      </c>
      <c r="E17" s="8">
        <v>211</v>
      </c>
    </row>
    <row r="18" spans="1:5" ht="12">
      <c r="A18" s="9">
        <v>5</v>
      </c>
      <c r="B18" s="6" t="s">
        <v>13</v>
      </c>
      <c r="C18" s="10"/>
      <c r="D18" s="11"/>
      <c r="E18" s="12"/>
    </row>
    <row r="19" spans="1:5" ht="12">
      <c r="A19" s="9"/>
      <c r="B19" s="1" t="s">
        <v>7</v>
      </c>
      <c r="C19" s="1">
        <v>60000</v>
      </c>
      <c r="D19" s="2">
        <v>311</v>
      </c>
      <c r="E19" s="8">
        <v>604</v>
      </c>
    </row>
    <row r="20" spans="1:5" ht="12">
      <c r="A20" s="43"/>
      <c r="B20" s="1" t="s">
        <v>9</v>
      </c>
      <c r="C20" s="1">
        <v>12600</v>
      </c>
      <c r="D20" s="2">
        <v>311</v>
      </c>
      <c r="E20" s="8">
        <v>343</v>
      </c>
    </row>
    <row r="21" spans="1:5" ht="12">
      <c r="A21" s="9">
        <v>6</v>
      </c>
      <c r="B21" s="72" t="s">
        <v>74</v>
      </c>
      <c r="C21" s="10"/>
      <c r="D21" s="11"/>
      <c r="E21" s="12"/>
    </row>
    <row r="22" spans="1:5" ht="12">
      <c r="A22" s="9"/>
      <c r="B22" s="1" t="s">
        <v>7</v>
      </c>
      <c r="C22" s="1">
        <v>1000</v>
      </c>
      <c r="D22" s="2" t="s">
        <v>81</v>
      </c>
      <c r="E22" s="8" t="s">
        <v>82</v>
      </c>
    </row>
    <row r="23" spans="1:5" ht="12">
      <c r="A23" s="43"/>
      <c r="B23" s="1" t="s">
        <v>9</v>
      </c>
      <c r="C23" s="1">
        <v>210</v>
      </c>
      <c r="D23" s="2" t="s">
        <v>81</v>
      </c>
      <c r="E23" s="8" t="s">
        <v>32</v>
      </c>
    </row>
    <row r="24" spans="1:6" ht="12.75" thickBot="1">
      <c r="A24" s="55">
        <v>7</v>
      </c>
      <c r="B24" s="16" t="s">
        <v>20</v>
      </c>
      <c r="C24" s="61">
        <v>132720</v>
      </c>
      <c r="D24" s="64" t="s">
        <v>33</v>
      </c>
      <c r="E24" s="65" t="s">
        <v>32</v>
      </c>
      <c r="F24" t="s">
        <v>79</v>
      </c>
    </row>
    <row r="29" spans="2:6" ht="12">
      <c r="B29" s="58"/>
      <c r="C29" s="58">
        <v>343</v>
      </c>
      <c r="D29" s="58" t="s">
        <v>75</v>
      </c>
      <c r="E29" s="58"/>
      <c r="F29" t="s">
        <v>116</v>
      </c>
    </row>
    <row r="30" spans="2:5" ht="12">
      <c r="B30" s="66">
        <v>1</v>
      </c>
      <c r="C30">
        <v>21000</v>
      </c>
      <c r="D30" s="67">
        <v>3</v>
      </c>
      <c r="E30">
        <v>2100</v>
      </c>
    </row>
    <row r="31" spans="2:5" ht="12">
      <c r="B31" s="66">
        <v>2</v>
      </c>
      <c r="C31">
        <v>126000</v>
      </c>
      <c r="D31" s="68">
        <v>5</v>
      </c>
      <c r="E31">
        <v>12600</v>
      </c>
    </row>
    <row r="32" spans="2:5" ht="12">
      <c r="B32" s="66">
        <v>4</v>
      </c>
      <c r="C32">
        <v>630</v>
      </c>
      <c r="D32" s="68">
        <v>6</v>
      </c>
      <c r="E32">
        <v>210</v>
      </c>
    </row>
    <row r="33" spans="2:5" ht="12">
      <c r="B33" s="66"/>
      <c r="D33" s="69">
        <v>7</v>
      </c>
      <c r="E33" s="57">
        <f>C34-E30-E31-E32</f>
        <v>132720</v>
      </c>
    </row>
    <row r="34" spans="2:5" ht="12">
      <c r="B34" s="70" t="s">
        <v>76</v>
      </c>
      <c r="C34" s="70">
        <f>SUM(C30:C33)</f>
        <v>147630</v>
      </c>
      <c r="D34" s="6" t="s">
        <v>77</v>
      </c>
      <c r="E34" s="70">
        <f>SUM(E30:E33)</f>
        <v>147630</v>
      </c>
    </row>
    <row r="35" spans="4:6" ht="12">
      <c r="D35" s="73" t="s">
        <v>78</v>
      </c>
      <c r="E35" s="74">
        <v>0</v>
      </c>
      <c r="F35" t="s">
        <v>117</v>
      </c>
    </row>
  </sheetData>
  <sheetProtection/>
  <mergeCells count="5">
    <mergeCell ref="A4:A5"/>
    <mergeCell ref="B4:B5"/>
    <mergeCell ref="C4:C5"/>
    <mergeCell ref="D4:E4"/>
    <mergeCell ref="B9:E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50" zoomScaleNormal="150" zoomScalePageLayoutView="0" workbookViewId="0" topLeftCell="A1">
      <selection activeCell="G10" sqref="G10"/>
    </sheetView>
  </sheetViews>
  <sheetFormatPr defaultColWidth="9.140625" defaultRowHeight="12.75"/>
  <cols>
    <col min="1" max="1" width="5.8515625" style="0" customWidth="1"/>
  </cols>
  <sheetData>
    <row r="1" ht="12">
      <c r="A1" t="s">
        <v>80</v>
      </c>
    </row>
    <row r="3" ht="12.75" thickBot="1">
      <c r="A3" t="s">
        <v>0</v>
      </c>
    </row>
    <row r="4" spans="1:5" ht="12">
      <c r="A4" s="100" t="s">
        <v>1</v>
      </c>
      <c r="B4" s="102" t="s">
        <v>2</v>
      </c>
      <c r="C4" s="102" t="s">
        <v>3</v>
      </c>
      <c r="D4" s="102" t="s">
        <v>4</v>
      </c>
      <c r="E4" s="104"/>
    </row>
    <row r="5" spans="1:5" ht="12.75" thickBot="1">
      <c r="A5" s="101"/>
      <c r="B5" s="103"/>
      <c r="C5" s="103"/>
      <c r="D5" s="22" t="s">
        <v>5</v>
      </c>
      <c r="E5" s="23" t="s">
        <v>6</v>
      </c>
    </row>
    <row r="6" spans="1:5" ht="12.75">
      <c r="A6" s="116" t="s">
        <v>115</v>
      </c>
      <c r="B6" s="117"/>
      <c r="C6" s="117"/>
      <c r="D6" s="117"/>
      <c r="E6" s="118"/>
    </row>
    <row r="7" spans="1:5" ht="12">
      <c r="A7" s="24">
        <v>1</v>
      </c>
      <c r="B7" s="19" t="s">
        <v>8</v>
      </c>
      <c r="C7" s="19">
        <v>90000</v>
      </c>
      <c r="D7" s="20" t="s">
        <v>83</v>
      </c>
      <c r="E7" s="21" t="s">
        <v>84</v>
      </c>
    </row>
    <row r="8" spans="1:5" ht="12">
      <c r="A8" s="28">
        <v>2</v>
      </c>
      <c r="B8" s="1" t="s">
        <v>20</v>
      </c>
      <c r="C8" s="1">
        <v>4800</v>
      </c>
      <c r="D8" s="2" t="s">
        <v>85</v>
      </c>
      <c r="E8" s="8" t="s">
        <v>33</v>
      </c>
    </row>
    <row r="9" spans="1:5" ht="12">
      <c r="A9" s="28">
        <v>3</v>
      </c>
      <c r="B9" s="1" t="s">
        <v>20</v>
      </c>
      <c r="C9" s="1">
        <v>90000</v>
      </c>
      <c r="D9" s="2" t="s">
        <v>84</v>
      </c>
      <c r="E9" s="8" t="s">
        <v>33</v>
      </c>
    </row>
    <row r="10" spans="1:5" ht="12">
      <c r="A10" s="28">
        <v>4</v>
      </c>
      <c r="B10" s="1" t="s">
        <v>20</v>
      </c>
      <c r="C10" s="1">
        <v>75000</v>
      </c>
      <c r="D10" s="2" t="s">
        <v>33</v>
      </c>
      <c r="E10" s="8" t="s">
        <v>86</v>
      </c>
    </row>
    <row r="11" spans="1:5" ht="12">
      <c r="A11" s="28">
        <v>5</v>
      </c>
      <c r="B11" s="1" t="s">
        <v>8</v>
      </c>
      <c r="C11" s="1">
        <v>45000</v>
      </c>
      <c r="D11" s="2" t="s">
        <v>88</v>
      </c>
      <c r="E11" s="8" t="s">
        <v>87</v>
      </c>
    </row>
    <row r="12" spans="1:5" ht="12.75">
      <c r="A12" s="71" t="s">
        <v>114</v>
      </c>
      <c r="B12" s="10"/>
      <c r="C12" s="10"/>
      <c r="D12" s="11"/>
      <c r="E12" s="12"/>
    </row>
    <row r="13" spans="1:5" ht="12">
      <c r="A13" s="28">
        <v>1</v>
      </c>
      <c r="B13" s="1" t="s">
        <v>13</v>
      </c>
      <c r="C13" s="1">
        <v>45000</v>
      </c>
      <c r="D13" s="2" t="s">
        <v>81</v>
      </c>
      <c r="E13" s="8" t="s">
        <v>88</v>
      </c>
    </row>
    <row r="14" spans="1:5" ht="12">
      <c r="A14" s="28">
        <v>2</v>
      </c>
      <c r="B14" s="1" t="s">
        <v>8</v>
      </c>
      <c r="C14" s="1">
        <v>400</v>
      </c>
      <c r="D14" s="2" t="s">
        <v>89</v>
      </c>
      <c r="E14" s="8" t="s">
        <v>85</v>
      </c>
    </row>
    <row r="15" spans="1:5" ht="12">
      <c r="A15" s="28">
        <v>3</v>
      </c>
      <c r="B15" s="1" t="s">
        <v>8</v>
      </c>
      <c r="C15" s="1">
        <v>25000</v>
      </c>
      <c r="D15" s="2" t="s">
        <v>86</v>
      </c>
      <c r="E15" s="8" t="s">
        <v>63</v>
      </c>
    </row>
    <row r="16" spans="1:5" ht="12.75" thickBot="1">
      <c r="A16" s="44">
        <v>4</v>
      </c>
      <c r="B16" s="16" t="s">
        <v>8</v>
      </c>
      <c r="C16" s="16">
        <v>30000</v>
      </c>
      <c r="D16" s="17" t="s">
        <v>83</v>
      </c>
      <c r="E16" s="18" t="s">
        <v>84</v>
      </c>
    </row>
    <row r="17" spans="4:5" ht="12">
      <c r="D17" s="56"/>
      <c r="E17" s="56"/>
    </row>
    <row r="18" spans="4:5" ht="12">
      <c r="D18" s="56"/>
      <c r="E18" s="56"/>
    </row>
    <row r="19" spans="4:5" ht="12">
      <c r="D19" s="56"/>
      <c r="E19" s="56"/>
    </row>
  </sheetData>
  <sheetProtection/>
  <mergeCells count="5">
    <mergeCell ref="A4:A5"/>
    <mergeCell ref="B4:B5"/>
    <mergeCell ref="C4:C5"/>
    <mergeCell ref="D4:E4"/>
    <mergeCell ref="A6:E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olga.malikova</cp:lastModifiedBy>
  <dcterms:created xsi:type="dcterms:W3CDTF">1997-01-24T11:07:25Z</dcterms:created>
  <dcterms:modified xsi:type="dcterms:W3CDTF">2024-04-08T16:53:09Z</dcterms:modified>
  <cp:category/>
  <cp:version/>
  <cp:contentType/>
  <cp:contentStatus/>
</cp:coreProperties>
</file>